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rareddy\Projects\Golf League Tracker\GolfLeagueTracker.Web\FileShare\"/>
    </mc:Choice>
  </mc:AlternateContent>
  <xr:revisionPtr revIDLastSave="0" documentId="13_ncr:1_{B66A8103-7BA3-4966-8316-9D469B685922}" xr6:coauthVersionLast="45" xr6:coauthVersionMax="45" xr10:uidLastSave="{00000000-0000-0000-0000-000000000000}"/>
  <workbookProtection workbookAlgorithmName="SHA-512" workbookHashValue="Fgkz1w9YIuwGWzKm3kPo+9Jck0tbw3PbN3wWPFhVcPwNDMkXaPSC11PNTfdyUSolIz5N3jP8CrEbYCBbwGwZRg==" workbookSaltValue="8iEuujG2RRDelF8yA2l09Q==" workbookSpinCount="100000" lockStructure="1"/>
  <bookViews>
    <workbookView xWindow="-120" yWindow="-120" windowWidth="29040" windowHeight="15525" xr2:uid="{00000000-000D-0000-FFFF-FFFF00000000}"/>
  </bookViews>
  <sheets>
    <sheet name="Instructions" sheetId="5" r:id="rId1"/>
    <sheet name="Score Entry" sheetId="7" r:id="rId2"/>
    <sheet name="Settings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G24" i="7" l="1"/>
  <c r="AF24" i="7"/>
  <c r="AE24" i="7"/>
  <c r="AD24" i="7"/>
  <c r="AH24" i="7" s="1"/>
  <c r="AC24" i="7"/>
  <c r="AB24" i="7"/>
  <c r="AA24" i="7"/>
  <c r="Z24" i="7"/>
  <c r="Y24" i="7"/>
  <c r="O24" i="7"/>
  <c r="AG23" i="7"/>
  <c r="AF23" i="7"/>
  <c r="AE23" i="7"/>
  <c r="AD23" i="7"/>
  <c r="AH23" i="7" s="1"/>
  <c r="AC23" i="7"/>
  <c r="AB23" i="7"/>
  <c r="AA23" i="7"/>
  <c r="Z23" i="7"/>
  <c r="Y23" i="7"/>
  <c r="O23" i="7"/>
  <c r="AG22" i="7"/>
  <c r="AH22" i="7" s="1"/>
  <c r="AF22" i="7"/>
  <c r="AE22" i="7"/>
  <c r="AD22" i="7"/>
  <c r="AC22" i="7"/>
  <c r="AB22" i="7"/>
  <c r="AA22" i="7"/>
  <c r="Z22" i="7"/>
  <c r="Y22" i="7"/>
  <c r="O22" i="7"/>
  <c r="AG21" i="7"/>
  <c r="AF21" i="7"/>
  <c r="AE21" i="7"/>
  <c r="AD21" i="7"/>
  <c r="AC21" i="7"/>
  <c r="AB21" i="7"/>
  <c r="AA21" i="7"/>
  <c r="Z21" i="7"/>
  <c r="Y21" i="7"/>
  <c r="O21" i="7"/>
  <c r="AG20" i="7"/>
  <c r="AF20" i="7"/>
  <c r="AE20" i="7"/>
  <c r="AD20" i="7"/>
  <c r="AC20" i="7"/>
  <c r="AB20" i="7"/>
  <c r="AA20" i="7"/>
  <c r="Z20" i="7"/>
  <c r="Y20" i="7"/>
  <c r="O20" i="7"/>
  <c r="AG19" i="7"/>
  <c r="AF19" i="7"/>
  <c r="AE19" i="7"/>
  <c r="AD19" i="7"/>
  <c r="AH19" i="7" s="1"/>
  <c r="AC19" i="7"/>
  <c r="AB19" i="7"/>
  <c r="AA19" i="7"/>
  <c r="Z19" i="7"/>
  <c r="Y19" i="7"/>
  <c r="O19" i="7"/>
  <c r="AG18" i="7"/>
  <c r="AF18" i="7"/>
  <c r="AE18" i="7"/>
  <c r="AD18" i="7"/>
  <c r="AC18" i="7"/>
  <c r="AB18" i="7"/>
  <c r="AA18" i="7"/>
  <c r="Z18" i="7"/>
  <c r="Y18" i="7"/>
  <c r="O18" i="7"/>
  <c r="AG17" i="7"/>
  <c r="AH17" i="7" s="1"/>
  <c r="AF17" i="7"/>
  <c r="AE17" i="7"/>
  <c r="AD17" i="7"/>
  <c r="AC17" i="7"/>
  <c r="AB17" i="7"/>
  <c r="AA17" i="7"/>
  <c r="Z17" i="7"/>
  <c r="Y17" i="7"/>
  <c r="O17" i="7"/>
  <c r="AG16" i="7"/>
  <c r="AF16" i="7"/>
  <c r="AE16" i="7"/>
  <c r="AD16" i="7"/>
  <c r="AH16" i="7" s="1"/>
  <c r="AC16" i="7"/>
  <c r="AB16" i="7"/>
  <c r="AA16" i="7"/>
  <c r="Z16" i="7"/>
  <c r="Y16" i="7"/>
  <c r="O16" i="7"/>
  <c r="AG15" i="7"/>
  <c r="AF15" i="7"/>
  <c r="AE15" i="7"/>
  <c r="AD15" i="7"/>
  <c r="AH15" i="7" s="1"/>
  <c r="AC15" i="7"/>
  <c r="AB15" i="7"/>
  <c r="AA15" i="7"/>
  <c r="Z15" i="7"/>
  <c r="Y15" i="7"/>
  <c r="O15" i="7"/>
  <c r="AG14" i="7"/>
  <c r="AH14" i="7" s="1"/>
  <c r="AF14" i="7"/>
  <c r="AE14" i="7"/>
  <c r="AD14" i="7"/>
  <c r="AC14" i="7"/>
  <c r="AB14" i="7"/>
  <c r="AA14" i="7"/>
  <c r="Z14" i="7"/>
  <c r="Y14" i="7"/>
  <c r="O14" i="7"/>
  <c r="AG13" i="7"/>
  <c r="AF13" i="7"/>
  <c r="AE13" i="7"/>
  <c r="AD13" i="7"/>
  <c r="AH13" i="7" s="1"/>
  <c r="AC13" i="7"/>
  <c r="AB13" i="7"/>
  <c r="AA13" i="7"/>
  <c r="Z13" i="7"/>
  <c r="Y13" i="7"/>
  <c r="O13" i="7"/>
  <c r="AH21" i="7" l="1"/>
  <c r="AH18" i="7"/>
  <c r="AH20" i="7"/>
  <c r="X40" i="7" a="1"/>
  <c r="X40" i="7" s="1"/>
  <c r="W40" i="7" a="1"/>
  <c r="W40" i="7" s="1"/>
  <c r="V40" i="7" a="1"/>
  <c r="V40" i="7" s="1"/>
  <c r="U40" i="7" a="1"/>
  <c r="U40" i="7" s="1"/>
  <c r="T40" i="7" a="1"/>
  <c r="T40" i="7" s="1"/>
  <c r="S40" i="7" a="1"/>
  <c r="S40" i="7" s="1"/>
  <c r="R40" i="7" a="1"/>
  <c r="R40" i="7" s="1"/>
  <c r="Q40" i="7" a="1"/>
  <c r="Q40" i="7" s="1"/>
  <c r="P40" i="7" a="1"/>
  <c r="P40" i="7" s="1"/>
  <c r="N40" i="7" a="1"/>
  <c r="N40" i="7" s="1"/>
  <c r="M40" i="7" a="1"/>
  <c r="M40" i="7" s="1"/>
  <c r="L40" i="7" a="1"/>
  <c r="L40" i="7" s="1"/>
  <c r="K40" i="7" a="1"/>
  <c r="K40" i="7" s="1"/>
  <c r="J40" i="7" a="1"/>
  <c r="J40" i="7" s="1"/>
  <c r="I40" i="7" a="1"/>
  <c r="I40" i="7" s="1"/>
  <c r="H40" i="7" a="1"/>
  <c r="H40" i="7" s="1"/>
  <c r="G40" i="7" a="1"/>
  <c r="G40" i="7" s="1"/>
  <c r="F40" i="7" a="1"/>
  <c r="F40" i="7" s="1"/>
  <c r="AG37" i="7"/>
  <c r="AF37" i="7"/>
  <c r="AE37" i="7"/>
  <c r="AD37" i="7"/>
  <c r="AC37" i="7"/>
  <c r="AB37" i="7"/>
  <c r="AA37" i="7"/>
  <c r="Z37" i="7"/>
  <c r="Y37" i="7"/>
  <c r="O37" i="7"/>
  <c r="AG36" i="7"/>
  <c r="AF36" i="7"/>
  <c r="AE36" i="7"/>
  <c r="AD36" i="7"/>
  <c r="AC36" i="7"/>
  <c r="AB36" i="7"/>
  <c r="AA36" i="7"/>
  <c r="Z36" i="7"/>
  <c r="Y36" i="7"/>
  <c r="O36" i="7"/>
  <c r="AG35" i="7"/>
  <c r="AF35" i="7"/>
  <c r="AE35" i="7"/>
  <c r="AD35" i="7"/>
  <c r="AC35" i="7"/>
  <c r="AB35" i="7"/>
  <c r="AA35" i="7"/>
  <c r="Z35" i="7"/>
  <c r="Y35" i="7"/>
  <c r="O35" i="7"/>
  <c r="AG34" i="7"/>
  <c r="AF34" i="7"/>
  <c r="AE34" i="7"/>
  <c r="AD34" i="7"/>
  <c r="AC34" i="7"/>
  <c r="AB34" i="7"/>
  <c r="AA34" i="7"/>
  <c r="Z34" i="7"/>
  <c r="Y34" i="7"/>
  <c r="O34" i="7"/>
  <c r="AG33" i="7"/>
  <c r="AF33" i="7"/>
  <c r="AE33" i="7"/>
  <c r="AD33" i="7"/>
  <c r="AC33" i="7"/>
  <c r="AB33" i="7"/>
  <c r="AA33" i="7"/>
  <c r="Z33" i="7"/>
  <c r="Y33" i="7"/>
  <c r="O33" i="7"/>
  <c r="AG32" i="7"/>
  <c r="AF32" i="7"/>
  <c r="AE32" i="7"/>
  <c r="AD32" i="7"/>
  <c r="AC32" i="7"/>
  <c r="AB32" i="7"/>
  <c r="AA32" i="7"/>
  <c r="Z32" i="7"/>
  <c r="Y32" i="7"/>
  <c r="O32" i="7"/>
  <c r="AG31" i="7"/>
  <c r="AF31" i="7"/>
  <c r="AE31" i="7"/>
  <c r="AD31" i="7"/>
  <c r="AC31" i="7"/>
  <c r="AB31" i="7"/>
  <c r="AA31" i="7"/>
  <c r="Z31" i="7"/>
  <c r="Y31" i="7"/>
  <c r="O31" i="7"/>
  <c r="AG30" i="7"/>
  <c r="AF30" i="7"/>
  <c r="AE30" i="7"/>
  <c r="AD30" i="7"/>
  <c r="AC30" i="7"/>
  <c r="AB30" i="7"/>
  <c r="AA30" i="7"/>
  <c r="Z30" i="7"/>
  <c r="Y30" i="7"/>
  <c r="O30" i="7"/>
  <c r="AG29" i="7"/>
  <c r="AF29" i="7"/>
  <c r="AE29" i="7"/>
  <c r="AD29" i="7"/>
  <c r="AC29" i="7"/>
  <c r="AB29" i="7"/>
  <c r="AA29" i="7"/>
  <c r="Z29" i="7"/>
  <c r="Y29" i="7"/>
  <c r="O29" i="7"/>
  <c r="AG28" i="7"/>
  <c r="AF28" i="7"/>
  <c r="AE28" i="7"/>
  <c r="AD28" i="7"/>
  <c r="AC28" i="7"/>
  <c r="AB28" i="7"/>
  <c r="AA28" i="7"/>
  <c r="Y28" i="7"/>
  <c r="Z28" i="7" s="1"/>
  <c r="O28" i="7"/>
  <c r="AG27" i="7"/>
  <c r="AF27" i="7"/>
  <c r="AE27" i="7"/>
  <c r="AD27" i="7"/>
  <c r="AC27" i="7"/>
  <c r="AB27" i="7"/>
  <c r="AA27" i="7"/>
  <c r="Z27" i="7"/>
  <c r="Y27" i="7"/>
  <c r="O27" i="7"/>
  <c r="AG26" i="7"/>
  <c r="AF26" i="7"/>
  <c r="AE26" i="7"/>
  <c r="AD26" i="7"/>
  <c r="AC26" i="7"/>
  <c r="AB26" i="7"/>
  <c r="AA26" i="7"/>
  <c r="Z26" i="7"/>
  <c r="Y26" i="7"/>
  <c r="O26" i="7"/>
  <c r="AG25" i="7"/>
  <c r="AF25" i="7"/>
  <c r="AE25" i="7"/>
  <c r="AD25" i="7"/>
  <c r="AC25" i="7"/>
  <c r="AB25" i="7"/>
  <c r="AA25" i="7"/>
  <c r="Z25" i="7"/>
  <c r="Y25" i="7"/>
  <c r="O25" i="7"/>
  <c r="AG12" i="7"/>
  <c r="AF12" i="7"/>
  <c r="AE12" i="7"/>
  <c r="AD12" i="7"/>
  <c r="AC12" i="7"/>
  <c r="AB12" i="7"/>
  <c r="AA12" i="7"/>
  <c r="Z12" i="7"/>
  <c r="Y12" i="7"/>
  <c r="O12" i="7"/>
  <c r="AG11" i="7"/>
  <c r="AF11" i="7"/>
  <c r="AE11" i="7"/>
  <c r="AD11" i="7"/>
  <c r="AC11" i="7"/>
  <c r="AB11" i="7"/>
  <c r="AA11" i="7"/>
  <c r="Z11" i="7"/>
  <c r="Y11" i="7"/>
  <c r="O11" i="7"/>
  <c r="AG10" i="7"/>
  <c r="AF10" i="7"/>
  <c r="AE10" i="7"/>
  <c r="AD10" i="7"/>
  <c r="AC10" i="7"/>
  <c r="AB10" i="7"/>
  <c r="AA10" i="7"/>
  <c r="Z10" i="7"/>
  <c r="Y10" i="7"/>
  <c r="O10" i="7"/>
  <c r="AG9" i="7"/>
  <c r="AF9" i="7"/>
  <c r="AE9" i="7"/>
  <c r="AD9" i="7"/>
  <c r="AC9" i="7"/>
  <c r="AB9" i="7"/>
  <c r="AA9" i="7"/>
  <c r="Z9" i="7"/>
  <c r="Y9" i="7"/>
  <c r="O9" i="7"/>
  <c r="AG8" i="7"/>
  <c r="AF8" i="7"/>
  <c r="AE8" i="7"/>
  <c r="AD8" i="7"/>
  <c r="AC8" i="7"/>
  <c r="AB8" i="7"/>
  <c r="AA8" i="7"/>
  <c r="Z8" i="7"/>
  <c r="Y8" i="7"/>
  <c r="O8" i="7"/>
  <c r="AE7" i="7"/>
  <c r="Y7" i="7"/>
  <c r="O7" i="7"/>
  <c r="AE6" i="7"/>
  <c r="Y6" i="7"/>
  <c r="O6" i="7"/>
  <c r="Z5" i="7"/>
  <c r="AF6" i="7" s="1"/>
  <c r="Y4" i="7"/>
  <c r="O4" i="7"/>
  <c r="Z4" i="7" s="1"/>
  <c r="Z6" i="7" l="1"/>
  <c r="AH26" i="7"/>
  <c r="AH34" i="7"/>
  <c r="Z7" i="7"/>
  <c r="AF7" i="7"/>
  <c r="AG7" i="7" s="1"/>
  <c r="AG6" i="7"/>
  <c r="AH11" i="7"/>
  <c r="AH31" i="7"/>
  <c r="AH10" i="7"/>
  <c r="AH30" i="7"/>
  <c r="AH8" i="7"/>
  <c r="AH28" i="7"/>
  <c r="AH12" i="7"/>
  <c r="AH9" i="7"/>
  <c r="AH32" i="7"/>
  <c r="AH36" i="7"/>
  <c r="AH25" i="7"/>
  <c r="AH33" i="7"/>
  <c r="AH37" i="7"/>
  <c r="AH29" i="7"/>
  <c r="AH35" i="7"/>
  <c r="AH27" i="7"/>
  <c r="H41" i="7"/>
  <c r="H42" i="7"/>
  <c r="Q41" i="7"/>
  <c r="Q42" i="7"/>
  <c r="I42" i="7"/>
  <c r="I41" i="7"/>
  <c r="R42" i="7"/>
  <c r="R41" i="7"/>
  <c r="K42" i="7"/>
  <c r="K41" i="7"/>
  <c r="T42" i="7"/>
  <c r="T41" i="7"/>
  <c r="L42" i="7"/>
  <c r="L41" i="7"/>
  <c r="U42" i="7"/>
  <c r="U41" i="7"/>
  <c r="J42" i="7"/>
  <c r="J41" i="7"/>
  <c r="M42" i="7"/>
  <c r="M41" i="7"/>
  <c r="V42" i="7"/>
  <c r="V41" i="7"/>
  <c r="S42" i="7"/>
  <c r="S41" i="7"/>
  <c r="F42" i="7"/>
  <c r="F41" i="7"/>
  <c r="N42" i="7"/>
  <c r="N41" i="7"/>
  <c r="W42" i="7"/>
  <c r="W41" i="7"/>
  <c r="G41" i="7"/>
  <c r="G42" i="7"/>
  <c r="P41" i="7"/>
  <c r="P42" i="7"/>
  <c r="X41" i="7"/>
  <c r="X42" i="7"/>
  <c r="W44" i="7" l="1"/>
  <c r="W43" i="7" a="1"/>
  <c r="W43" i="7" s="1"/>
  <c r="G44" i="7"/>
  <c r="G43" i="7" a="1"/>
  <c r="G43" i="7" s="1"/>
  <c r="S44" i="7"/>
  <c r="S43" i="7" a="1"/>
  <c r="S43" i="7" s="1"/>
  <c r="U43" i="7" a="1"/>
  <c r="U43" i="7" s="1"/>
  <c r="U44" i="7"/>
  <c r="R43" i="7" a="1"/>
  <c r="R43" i="7" s="1"/>
  <c r="R44" i="7"/>
  <c r="I43" i="7" a="1"/>
  <c r="I43" i="7" s="1"/>
  <c r="I44" i="7"/>
  <c r="X44" i="7"/>
  <c r="X43" i="7" a="1"/>
  <c r="X43" i="7" s="1"/>
  <c r="Q44" i="7"/>
  <c r="Q43" i="7" a="1"/>
  <c r="Q43" i="7" s="1"/>
  <c r="N44" i="7"/>
  <c r="N43" i="7" a="1"/>
  <c r="N43" i="7" s="1"/>
  <c r="M43" i="7" a="1"/>
  <c r="M43" i="7" s="1"/>
  <c r="M44" i="7"/>
  <c r="T43" i="7" a="1"/>
  <c r="T43" i="7" s="1"/>
  <c r="T44" i="7"/>
  <c r="L43" i="7" a="1"/>
  <c r="L43" i="7" s="1"/>
  <c r="L44" i="7"/>
  <c r="P44" i="7"/>
  <c r="P43" i="7" a="1"/>
  <c r="P43" i="7" s="1"/>
  <c r="H44" i="7"/>
  <c r="H43" i="7" a="1"/>
  <c r="H43" i="7" s="1"/>
  <c r="V43" i="7" a="1"/>
  <c r="V43" i="7" s="1"/>
  <c r="V44" i="7"/>
  <c r="F44" i="7"/>
  <c r="F43" i="7" a="1"/>
  <c r="F43" i="7" s="1"/>
  <c r="J44" i="7"/>
  <c r="J43" i="7" a="1"/>
  <c r="J43" i="7" s="1"/>
  <c r="K43" i="7" a="1"/>
  <c r="K43" i="7" s="1"/>
  <c r="K44" i="7"/>
  <c r="AA6" i="7" l="1"/>
  <c r="AB6" i="7" s="1"/>
  <c r="AA7" i="7"/>
  <c r="AB7" i="7" s="1"/>
  <c r="Z44" i="7"/>
  <c r="AC6" i="7" l="1"/>
  <c r="AD6" i="7" s="1"/>
  <c r="AC7" i="7"/>
  <c r="AD7" i="7" s="1"/>
  <c r="AH7" i="7" s="1"/>
  <c r="AH6" i="7" l="1"/>
  <c r="AD40" i="7"/>
</calcChain>
</file>

<file path=xl/sharedStrings.xml><?xml version="1.0" encoding="utf-8"?>
<sst xmlns="http://schemas.openxmlformats.org/spreadsheetml/2006/main" count="58" uniqueCount="50">
  <si>
    <t>Name</t>
  </si>
  <si>
    <t>In 123</t>
  </si>
  <si>
    <t>In CTP</t>
  </si>
  <si>
    <t>Hole</t>
  </si>
  <si>
    <t>OUT</t>
  </si>
  <si>
    <t>IN</t>
  </si>
  <si>
    <t>Par</t>
  </si>
  <si>
    <t>BEST SCORE</t>
  </si>
  <si>
    <t>Birdie</t>
  </si>
  <si>
    <t>Eagle</t>
  </si>
  <si>
    <t>Amount Over/Under Par</t>
  </si>
  <si>
    <t>Skin Amount</t>
  </si>
  <si>
    <t>+/- Par</t>
  </si>
  <si>
    <t>Bogey</t>
  </si>
  <si>
    <t>Other</t>
  </si>
  <si>
    <t>Skin</t>
  </si>
  <si>
    <t>123 $ NET</t>
  </si>
  <si>
    <t>TOT</t>
  </si>
  <si>
    <t>CTP NET</t>
  </si>
  <si>
    <t>TOTAL WON/LOST</t>
  </si>
  <si>
    <t>123 $ COLLECT</t>
  </si>
  <si>
    <t>123 $ PAY</t>
  </si>
  <si>
    <t>123 Won</t>
  </si>
  <si>
    <t>CTP $ COLLECT</t>
  </si>
  <si>
    <t>CTP PAY</t>
  </si>
  <si>
    <t>Closest to Pin Amount</t>
  </si>
  <si>
    <t>Golf League Tracker - 123 Worksheet</t>
  </si>
  <si>
    <t>www.GolfLeagueTracker.com</t>
  </si>
  <si>
    <t>About</t>
  </si>
  <si>
    <t>Instructions</t>
  </si>
  <si>
    <t>If you want to change the dollar amount for the skins and/or closest to the pin winners, change</t>
  </si>
  <si>
    <t>those values in the "Settings" tab</t>
  </si>
  <si>
    <t>Double Bogey</t>
  </si>
  <si>
    <t>In the score entry sheet, enter the player's name, and an indicator of "Y" if they are in closest to the pin and/or the 123 contest</t>
  </si>
  <si>
    <t>Enter the hole by hole score for each player</t>
  </si>
  <si>
    <t>Enter the appropriate Hole Par for each hole</t>
  </si>
  <si>
    <t>Tiger</t>
  </si>
  <si>
    <t>Phil</t>
  </si>
  <si>
    <t>Golf League Tracker 123 Worksheet</t>
  </si>
  <si>
    <t>Player #</t>
  </si>
  <si>
    <t>CTP Winner (player #):</t>
  </si>
  <si>
    <t>y</t>
  </si>
  <si>
    <t>Player # Won</t>
  </si>
  <si>
    <t>"123" is a skins game in which the amount won/lost is based on the score the player made relative to par.</t>
  </si>
  <si>
    <t>In addition, this sheet will incorporate Closest to the Pin (CTP) winners, with a default value of $2 each.</t>
  </si>
  <si>
    <t>By default, if a player wins a skins with a Par, it's worth $1, a Birdie is worth $2, and an Eagle or better is worth $3.</t>
  </si>
  <si>
    <t xml:space="preserve">In the simplist example, if you have 8 players, and 1 player wins 1 skin with a birdie, he would collect $2 from </t>
  </si>
  <si>
    <t>each othe other players (winning $14 total) and each of the other players would lose $2</t>
  </si>
  <si>
    <t>One of the benefits of this kind of format is that all dollar amounts will be even (no change required)</t>
  </si>
  <si>
    <t>If you want to play for different amounts for each skin, you can change those values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</si>
</sst>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0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Protection="1"/>
    <xf numFmtId="0" fontId="0" fillId="7" borderId="1" xfId="0" applyFill="1" applyBorder="1" applyAlignment="1" applyProtection="1">
      <alignment vertical="center"/>
      <protection locked="0"/>
    </xf>
    <xf numFmtId="0" fontId="0" fillId="7" borderId="1" xfId="0" applyFill="1" applyBorder="1" applyAlignment="1" applyProtection="1">
      <alignment horizontal="right" vertical="center"/>
      <protection locked="0"/>
    </xf>
    <xf numFmtId="0" fontId="0" fillId="0" borderId="1" xfId="0" applyBorder="1" applyProtection="1"/>
    <xf numFmtId="0" fontId="0" fillId="0" borderId="1" xfId="0" applyBorder="1" applyAlignment="1" applyProtection="1">
      <alignment horizontal="center" vertical="center"/>
    </xf>
    <xf numFmtId="0" fontId="0" fillId="0" borderId="1" xfId="0" applyBorder="1" applyAlignment="1" applyProtection="1">
      <alignment horizontal="right"/>
    </xf>
    <xf numFmtId="0" fontId="0" fillId="0" borderId="1" xfId="0" applyBorder="1" applyAlignment="1" applyProtection="1">
      <alignment horizontal="right" wrapText="1"/>
    </xf>
    <xf numFmtId="0" fontId="0" fillId="0" borderId="1" xfId="0" applyBorder="1" applyAlignment="1" applyProtection="1">
      <alignment wrapText="1"/>
    </xf>
    <xf numFmtId="0" fontId="2" fillId="0" borderId="1" xfId="0" applyFont="1" applyBorder="1" applyAlignment="1" applyProtection="1">
      <alignment horizontal="right"/>
    </xf>
    <xf numFmtId="0" fontId="0" fillId="7" borderId="3" xfId="0" applyFill="1" applyBorder="1" applyAlignment="1" applyProtection="1">
      <alignment vertical="center"/>
      <protection locked="0"/>
    </xf>
    <xf numFmtId="0" fontId="0" fillId="7" borderId="3" xfId="0" applyFill="1" applyBorder="1" applyAlignment="1" applyProtection="1">
      <alignment horizontal="right" vertical="center"/>
      <protection locked="0"/>
    </xf>
    <xf numFmtId="0" fontId="2" fillId="5" borderId="3" xfId="0" applyFont="1" applyFill="1" applyBorder="1" applyAlignment="1" applyProtection="1">
      <alignment horizontal="right" vertical="center"/>
    </xf>
    <xf numFmtId="0" fontId="4" fillId="6" borderId="3" xfId="0" applyFont="1" applyFill="1" applyBorder="1" applyAlignment="1" applyProtection="1">
      <alignment horizontal="right" vertical="center"/>
    </xf>
    <xf numFmtId="0" fontId="0" fillId="0" borderId="3" xfId="0" applyBorder="1" applyAlignment="1" applyProtection="1">
      <alignment horizontal="right" vertical="center" wrapText="1"/>
    </xf>
    <xf numFmtId="0" fontId="2" fillId="7" borderId="2" xfId="0" applyFont="1" applyFill="1" applyBorder="1" applyAlignment="1" applyProtection="1">
      <alignment horizontal="right" vertical="center"/>
      <protection locked="0"/>
    </xf>
    <xf numFmtId="0" fontId="2" fillId="4" borderId="1" xfId="0" applyFont="1" applyFill="1" applyBorder="1" applyAlignment="1" applyProtection="1">
      <alignment horizontal="right"/>
      <protection locked="0"/>
    </xf>
    <xf numFmtId="8" fontId="0" fillId="0" borderId="3" xfId="1" applyNumberFormat="1" applyFont="1" applyBorder="1" applyAlignment="1" applyProtection="1">
      <alignment vertical="center" wrapText="1"/>
    </xf>
    <xf numFmtId="8" fontId="2" fillId="0" borderId="3" xfId="1" applyNumberFormat="1" applyFont="1" applyBorder="1" applyAlignment="1" applyProtection="1">
      <alignment vertical="center" wrapText="1"/>
    </xf>
    <xf numFmtId="8" fontId="0" fillId="0" borderId="3" xfId="0" applyNumberFormat="1" applyBorder="1" applyAlignment="1" applyProtection="1">
      <alignment vertical="center"/>
    </xf>
    <xf numFmtId="8" fontId="0" fillId="0" borderId="3" xfId="0" applyNumberFormat="1" applyFont="1" applyBorder="1" applyAlignment="1" applyProtection="1">
      <alignment vertical="center"/>
    </xf>
    <xf numFmtId="8" fontId="2" fillId="0" borderId="3" xfId="0" applyNumberFormat="1" applyFont="1" applyBorder="1" applyAlignment="1" applyProtection="1">
      <alignment vertical="center"/>
    </xf>
    <xf numFmtId="8" fontId="5" fillId="0" borderId="3" xfId="0" applyNumberFormat="1" applyFont="1" applyBorder="1" applyAlignment="1" applyProtection="1">
      <alignment vertical="center"/>
    </xf>
    <xf numFmtId="0" fontId="0" fillId="7" borderId="3" xfId="0" applyFill="1" applyBorder="1" applyAlignment="1" applyProtection="1">
      <alignment horizontal="center" vertical="center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7" fontId="0" fillId="0" borderId="0" xfId="1" applyNumberFormat="1" applyFont="1" applyAlignment="1">
      <alignment horizontal="center"/>
    </xf>
    <xf numFmtId="7" fontId="0" fillId="0" borderId="0" xfId="1" applyNumberFormat="1" applyFont="1"/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Protection="1"/>
    <xf numFmtId="0" fontId="2" fillId="8" borderId="1" xfId="0" applyFont="1" applyFill="1" applyBorder="1" applyAlignment="1" applyProtection="1">
      <alignment horizontal="center" vertical="center"/>
    </xf>
    <xf numFmtId="0" fontId="2" fillId="8" borderId="1" xfId="0" applyFont="1" applyFill="1" applyBorder="1" applyProtection="1"/>
    <xf numFmtId="0" fontId="2" fillId="8" borderId="1" xfId="0" applyFont="1" applyFill="1" applyBorder="1" applyAlignment="1" applyProtection="1">
      <alignment horizontal="right"/>
    </xf>
    <xf numFmtId="0" fontId="0" fillId="8" borderId="1" xfId="0" applyFill="1" applyBorder="1" applyAlignment="1" applyProtection="1">
      <alignment horizontal="right"/>
    </xf>
    <xf numFmtId="0" fontId="0" fillId="8" borderId="1" xfId="0" applyFill="1" applyBorder="1" applyAlignment="1" applyProtection="1">
      <alignment horizontal="right" wrapText="1"/>
    </xf>
    <xf numFmtId="0" fontId="0" fillId="8" borderId="1" xfId="0" applyFill="1" applyBorder="1" applyAlignment="1" applyProtection="1">
      <alignment wrapText="1"/>
    </xf>
    <xf numFmtId="0" fontId="0" fillId="8" borderId="1" xfId="0" applyFill="1" applyBorder="1" applyProtection="1"/>
    <xf numFmtId="0" fontId="2" fillId="0" borderId="1" xfId="0" quotePrefix="1" applyFont="1" applyFill="1" applyBorder="1" applyProtection="1"/>
    <xf numFmtId="0" fontId="2" fillId="0" borderId="1" xfId="0" applyFont="1" applyFill="1" applyBorder="1" applyProtection="1"/>
    <xf numFmtId="0" fontId="2" fillId="0" borderId="1" xfId="0" applyFont="1" applyBorder="1" applyAlignment="1" applyProtection="1">
      <alignment horizontal="right" wrapText="1"/>
    </xf>
    <xf numFmtId="0" fontId="2" fillId="0" borderId="1" xfId="0" applyFont="1" applyBorder="1" applyAlignment="1" applyProtection="1">
      <alignment wrapText="1"/>
    </xf>
    <xf numFmtId="0" fontId="2" fillId="5" borderId="3" xfId="0" applyFont="1" applyFill="1" applyBorder="1" applyAlignment="1" applyProtection="1">
      <alignment horizontal="right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vertical="center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right" vertical="center"/>
    </xf>
    <xf numFmtId="0" fontId="0" fillId="0" borderId="0" xfId="0" applyAlignment="1" applyProtection="1">
      <alignment vertical="center"/>
    </xf>
    <xf numFmtId="0" fontId="2" fillId="3" borderId="2" xfId="0" applyFont="1" applyFill="1" applyBorder="1" applyAlignment="1" applyProtection="1">
      <alignment vertical="center"/>
    </xf>
    <xf numFmtId="0" fontId="2" fillId="3" borderId="2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right" vertical="center"/>
    </xf>
    <xf numFmtId="0" fontId="2" fillId="3" borderId="2" xfId="0" applyFont="1" applyFill="1" applyBorder="1" applyAlignment="1" applyProtection="1">
      <alignment horizontal="right" vertical="center" wrapText="1"/>
    </xf>
    <xf numFmtId="0" fontId="2" fillId="3" borderId="2" xfId="0" applyFont="1" applyFill="1" applyBorder="1" applyAlignment="1" applyProtection="1">
      <alignment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Protection="1"/>
    <xf numFmtId="0" fontId="2" fillId="4" borderId="1" xfId="0" applyFont="1" applyFill="1" applyBorder="1" applyAlignment="1" applyProtection="1">
      <alignment horizontal="right"/>
    </xf>
    <xf numFmtId="0" fontId="2" fillId="4" borderId="1" xfId="0" applyFont="1" applyFill="1" applyBorder="1" applyAlignment="1" applyProtection="1">
      <alignment horizontal="right" vertical="center"/>
    </xf>
    <xf numFmtId="0" fontId="2" fillId="4" borderId="1" xfId="0" applyFont="1" applyFill="1" applyBorder="1" applyAlignment="1" applyProtection="1">
      <alignment horizontal="right" wrapText="1"/>
    </xf>
    <xf numFmtId="0" fontId="2" fillId="4" borderId="1" xfId="0" applyFont="1" applyFill="1" applyBorder="1" applyAlignment="1" applyProtection="1">
      <alignment wrapText="1"/>
    </xf>
    <xf numFmtId="0" fontId="2" fillId="0" borderId="0" xfId="0" applyFont="1" applyProtection="1"/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right"/>
    </xf>
    <xf numFmtId="0" fontId="0" fillId="0" borderId="0" xfId="0" applyAlignment="1" applyProtection="1">
      <alignment horizontal="right" wrapText="1"/>
    </xf>
    <xf numFmtId="0" fontId="0" fillId="0" borderId="0" xfId="0" applyAlignment="1" applyProtection="1">
      <alignment wrapText="1"/>
    </xf>
    <xf numFmtId="0" fontId="7" fillId="0" borderId="0" xfId="0" applyFont="1" applyAlignment="1">
      <alignment horizontal="center"/>
    </xf>
    <xf numFmtId="0" fontId="6" fillId="0" borderId="0" xfId="2" applyAlignment="1">
      <alignment horizontal="center"/>
    </xf>
    <xf numFmtId="0" fontId="3" fillId="0" borderId="0" xfId="0" applyFont="1" applyAlignment="1" applyProtection="1">
      <alignment horizontal="center"/>
    </xf>
    <xf numFmtId="0" fontId="2" fillId="4" borderId="4" xfId="0" applyFont="1" applyFill="1" applyBorder="1" applyAlignment="1" applyProtection="1">
      <alignment horizontal="left"/>
    </xf>
    <xf numFmtId="0" fontId="2" fillId="4" borderId="5" xfId="0" applyFont="1" applyFill="1" applyBorder="1" applyAlignment="1" applyProtection="1">
      <alignment horizontal="left"/>
    </xf>
    <xf numFmtId="0" fontId="2" fillId="4" borderId="6" xfId="0" applyFont="1" applyFill="1" applyBorder="1" applyAlignment="1" applyProtection="1">
      <alignment horizontal="left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golfleaguetracker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F7463-DAD8-4282-BA96-C158F4147380}">
  <sheetPr codeName="Sheet1"/>
  <dimension ref="A1:M21"/>
  <sheetViews>
    <sheetView tabSelected="1" workbookViewId="0">
      <selection sqref="A1:M1"/>
    </sheetView>
  </sheetViews>
  <sheetFormatPr defaultColWidth="10.7109375" defaultRowHeight="15" x14ac:dyDescent="0.25"/>
  <sheetData>
    <row r="1" spans="1:13" ht="26.25" x14ac:dyDescent="0.4">
      <c r="A1" s="66" t="s">
        <v>26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x14ac:dyDescent="0.25">
      <c r="A2" s="67" t="s">
        <v>27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</row>
    <row r="4" spans="1:13" x14ac:dyDescent="0.25">
      <c r="A4" s="2" t="s">
        <v>28</v>
      </c>
    </row>
    <row r="5" spans="1:13" x14ac:dyDescent="0.25">
      <c r="A5" t="s">
        <v>43</v>
      </c>
    </row>
    <row r="6" spans="1:13" x14ac:dyDescent="0.25">
      <c r="A6" t="s">
        <v>45</v>
      </c>
    </row>
    <row r="8" spans="1:13" x14ac:dyDescent="0.25">
      <c r="A8" t="s">
        <v>46</v>
      </c>
    </row>
    <row r="9" spans="1:13" x14ac:dyDescent="0.25">
      <c r="A9" t="s">
        <v>47</v>
      </c>
    </row>
    <row r="11" spans="1:13" x14ac:dyDescent="0.25">
      <c r="A11" t="s">
        <v>44</v>
      </c>
    </row>
    <row r="13" spans="1:13" x14ac:dyDescent="0.25">
      <c r="A13" t="s">
        <v>48</v>
      </c>
    </row>
    <row r="16" spans="1:13" x14ac:dyDescent="0.25">
      <c r="A16" s="2" t="s">
        <v>29</v>
      </c>
    </row>
    <row r="17" spans="1:2" x14ac:dyDescent="0.25">
      <c r="A17">
        <v>1</v>
      </c>
      <c r="B17" t="s">
        <v>30</v>
      </c>
    </row>
    <row r="18" spans="1:2" x14ac:dyDescent="0.25">
      <c r="B18" t="s">
        <v>31</v>
      </c>
    </row>
    <row r="19" spans="1:2" x14ac:dyDescent="0.25">
      <c r="A19">
        <v>2</v>
      </c>
      <c r="B19" t="s">
        <v>33</v>
      </c>
    </row>
    <row r="20" spans="1:2" x14ac:dyDescent="0.25">
      <c r="A20">
        <v>3</v>
      </c>
      <c r="B20" t="s">
        <v>35</v>
      </c>
    </row>
    <row r="21" spans="1:2" x14ac:dyDescent="0.25">
      <c r="A21">
        <v>4</v>
      </c>
      <c r="B21" t="s">
        <v>34</v>
      </c>
    </row>
  </sheetData>
  <sheetProtection algorithmName="SHA-512" hashValue="/F29lNRGm+EoGlDzaj3e44vbdi9Ihtx5VFENj/PUTmJMXFLBipHYCovwCd0cBfzGGR8uH5lBkpMHUJsZfFrQXg==" saltValue="odI9lQNW4pWOqg+QXOuzAw==" spinCount="100000" sheet="1" objects="1" scenarios="1"/>
  <mergeCells count="2">
    <mergeCell ref="A1:M1"/>
    <mergeCell ref="A2:M2"/>
  </mergeCells>
  <hyperlinks>
    <hyperlink ref="A2" r:id="rId1" xr:uid="{6D25956F-0E09-4EA0-AF7D-2F8CB50599D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C1F88-349A-47FA-B72A-D3E942D9A231}">
  <dimension ref="A1:AH44"/>
  <sheetViews>
    <sheetView topLeftCell="A3" workbookViewId="0">
      <selection activeCell="B6" sqref="B6"/>
    </sheetView>
  </sheetViews>
  <sheetFormatPr defaultRowHeight="15" x14ac:dyDescent="0.25"/>
  <cols>
    <col min="1" max="1" width="10.28515625" style="5" customWidth="1"/>
    <col min="2" max="2" width="13.140625" style="5" customWidth="1"/>
    <col min="3" max="4" width="4.42578125" style="62" customWidth="1"/>
    <col min="5" max="5" width="4.7109375" style="5" bestFit="1" customWidth="1"/>
    <col min="6" max="14" width="3.42578125" style="63" customWidth="1"/>
    <col min="15" max="15" width="5.5703125" style="63" customWidth="1"/>
    <col min="16" max="24" width="3.42578125" style="63" customWidth="1"/>
    <col min="25" max="26" width="5.5703125" style="63" customWidth="1"/>
    <col min="27" max="27" width="6.28515625" style="64" customWidth="1"/>
    <col min="28" max="28" width="9.42578125" style="65" customWidth="1"/>
    <col min="29" max="30" width="8" style="65" customWidth="1"/>
    <col min="31" max="31" width="9.42578125" style="5" customWidth="1"/>
    <col min="32" max="32" width="7.28515625" style="5" customWidth="1"/>
    <col min="33" max="33" width="9.28515625" style="5" bestFit="1" customWidth="1"/>
    <col min="34" max="34" width="10.7109375" style="5" customWidth="1"/>
    <col min="35" max="16384" width="9.140625" style="5"/>
  </cols>
  <sheetData>
    <row r="1" spans="1:34" ht="31.5" x14ac:dyDescent="0.5">
      <c r="B1" s="68" t="s">
        <v>38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</row>
    <row r="3" spans="1:34" s="49" customFormat="1" ht="29.45" customHeight="1" x14ac:dyDescent="0.25">
      <c r="A3" s="45" t="s">
        <v>39</v>
      </c>
      <c r="B3" s="46" t="s">
        <v>0</v>
      </c>
      <c r="C3" s="47" t="s">
        <v>1</v>
      </c>
      <c r="D3" s="47" t="s">
        <v>2</v>
      </c>
      <c r="E3" s="48" t="s">
        <v>3</v>
      </c>
      <c r="F3" s="48">
        <v>1</v>
      </c>
      <c r="G3" s="48">
        <v>2</v>
      </c>
      <c r="H3" s="48">
        <v>3</v>
      </c>
      <c r="I3" s="48">
        <v>4</v>
      </c>
      <c r="J3" s="48">
        <v>5</v>
      </c>
      <c r="K3" s="48">
        <v>6</v>
      </c>
      <c r="L3" s="48">
        <v>7</v>
      </c>
      <c r="M3" s="48">
        <v>8</v>
      </c>
      <c r="N3" s="48">
        <v>9</v>
      </c>
      <c r="O3" s="48" t="s">
        <v>4</v>
      </c>
      <c r="P3" s="48">
        <v>10</v>
      </c>
      <c r="Q3" s="48">
        <v>11</v>
      </c>
      <c r="R3" s="48">
        <v>12</v>
      </c>
      <c r="S3" s="48">
        <v>13</v>
      </c>
      <c r="T3" s="48">
        <v>14</v>
      </c>
      <c r="U3" s="48">
        <v>15</v>
      </c>
      <c r="V3" s="48">
        <v>16</v>
      </c>
      <c r="W3" s="48">
        <v>17</v>
      </c>
      <c r="X3" s="48">
        <v>18</v>
      </c>
      <c r="Y3" s="48" t="s">
        <v>5</v>
      </c>
      <c r="Z3" s="48" t="s">
        <v>17</v>
      </c>
      <c r="AA3" s="47" t="s">
        <v>22</v>
      </c>
      <c r="AB3" s="47" t="s">
        <v>20</v>
      </c>
      <c r="AC3" s="47" t="s">
        <v>21</v>
      </c>
      <c r="AD3" s="47" t="s">
        <v>16</v>
      </c>
      <c r="AE3" s="47" t="s">
        <v>23</v>
      </c>
      <c r="AF3" s="47" t="s">
        <v>24</v>
      </c>
      <c r="AG3" s="45" t="s">
        <v>18</v>
      </c>
      <c r="AH3" s="47" t="s">
        <v>19</v>
      </c>
    </row>
    <row r="4" spans="1:34" s="49" customFormat="1" ht="21" customHeight="1" thickBot="1" x14ac:dyDescent="0.3">
      <c r="A4" s="50"/>
      <c r="B4" s="50"/>
      <c r="C4" s="51"/>
      <c r="D4" s="51"/>
      <c r="E4" s="52" t="s">
        <v>6</v>
      </c>
      <c r="F4" s="19">
        <v>4</v>
      </c>
      <c r="G4" s="19">
        <v>5</v>
      </c>
      <c r="H4" s="19">
        <v>4</v>
      </c>
      <c r="I4" s="19">
        <v>3</v>
      </c>
      <c r="J4" s="19">
        <v>4</v>
      </c>
      <c r="K4" s="19">
        <v>4</v>
      </c>
      <c r="L4" s="19">
        <v>3</v>
      </c>
      <c r="M4" s="19">
        <v>5</v>
      </c>
      <c r="N4" s="19">
        <v>4</v>
      </c>
      <c r="O4" s="52">
        <f>SUM(F4:N4)</f>
        <v>36</v>
      </c>
      <c r="P4" s="19">
        <v>5</v>
      </c>
      <c r="Q4" s="19">
        <v>3</v>
      </c>
      <c r="R4" s="19">
        <v>4</v>
      </c>
      <c r="S4" s="19">
        <v>4</v>
      </c>
      <c r="T4" s="19">
        <v>3</v>
      </c>
      <c r="U4" s="19">
        <v>4</v>
      </c>
      <c r="V4" s="19">
        <v>4</v>
      </c>
      <c r="W4" s="19">
        <v>3</v>
      </c>
      <c r="X4" s="19">
        <v>5</v>
      </c>
      <c r="Y4" s="52">
        <f>SUM(P4:X4)</f>
        <v>35</v>
      </c>
      <c r="Z4" s="52">
        <f>O4+Y4</f>
        <v>71</v>
      </c>
      <c r="AA4" s="53"/>
      <c r="AB4" s="54"/>
      <c r="AC4" s="55"/>
      <c r="AD4" s="55"/>
      <c r="AE4" s="51"/>
      <c r="AF4" s="51"/>
      <c r="AG4" s="51"/>
      <c r="AH4" s="51"/>
    </row>
    <row r="5" spans="1:34" s="61" customFormat="1" ht="15.75" thickTop="1" x14ac:dyDescent="0.25">
      <c r="A5" s="56"/>
      <c r="B5" s="69" t="s">
        <v>40</v>
      </c>
      <c r="C5" s="70"/>
      <c r="D5" s="70"/>
      <c r="E5" s="71"/>
      <c r="F5" s="20"/>
      <c r="G5" s="20"/>
      <c r="H5" s="20"/>
      <c r="I5" s="20">
        <v>1</v>
      </c>
      <c r="J5" s="20"/>
      <c r="K5" s="20"/>
      <c r="L5" s="20">
        <v>2</v>
      </c>
      <c r="M5" s="20"/>
      <c r="N5" s="20"/>
      <c r="O5" s="57"/>
      <c r="P5" s="20"/>
      <c r="Q5" s="20">
        <v>1</v>
      </c>
      <c r="R5" s="20"/>
      <c r="S5" s="20"/>
      <c r="T5" s="20">
        <v>2</v>
      </c>
      <c r="U5" s="20"/>
      <c r="V5" s="20"/>
      <c r="W5" s="20">
        <v>1</v>
      </c>
      <c r="X5" s="20"/>
      <c r="Y5" s="57"/>
      <c r="Z5" s="58">
        <f>COUNTIF(F5:X5, "&gt;0")</f>
        <v>5</v>
      </c>
      <c r="AA5" s="59"/>
      <c r="AB5" s="60"/>
      <c r="AC5" s="60"/>
      <c r="AD5" s="60"/>
      <c r="AE5" s="56"/>
      <c r="AF5" s="56"/>
      <c r="AG5" s="56"/>
      <c r="AH5" s="56"/>
    </row>
    <row r="6" spans="1:34" s="49" customFormat="1" ht="18.600000000000001" customHeight="1" x14ac:dyDescent="0.25">
      <c r="A6" s="14">
        <v>1</v>
      </c>
      <c r="B6" s="14" t="s">
        <v>36</v>
      </c>
      <c r="C6" s="27" t="s">
        <v>41</v>
      </c>
      <c r="D6" s="27" t="s">
        <v>41</v>
      </c>
      <c r="E6" s="14"/>
      <c r="F6" s="15">
        <v>4</v>
      </c>
      <c r="G6" s="15">
        <v>5</v>
      </c>
      <c r="H6" s="15">
        <v>3</v>
      </c>
      <c r="I6" s="15">
        <v>4</v>
      </c>
      <c r="J6" s="15">
        <v>3</v>
      </c>
      <c r="K6" s="15">
        <v>4</v>
      </c>
      <c r="L6" s="15">
        <v>4</v>
      </c>
      <c r="M6" s="15">
        <v>4</v>
      </c>
      <c r="N6" s="15">
        <v>4</v>
      </c>
      <c r="O6" s="44">
        <f>IF(B6&lt;&gt;"", SUM(F6:N6),"")</f>
        <v>35</v>
      </c>
      <c r="P6" s="15"/>
      <c r="Q6" s="15"/>
      <c r="R6" s="15"/>
      <c r="S6" s="15"/>
      <c r="T6" s="15"/>
      <c r="U6" s="15"/>
      <c r="V6" s="15"/>
      <c r="W6" s="15"/>
      <c r="X6" s="15"/>
      <c r="Y6" s="16">
        <f>IF(B6&lt;&gt;"",SUM(P6:X6),"")</f>
        <v>0</v>
      </c>
      <c r="Z6" s="17">
        <f>IF(B6&lt;&gt;"", O6+Y6,"")</f>
        <v>35</v>
      </c>
      <c r="AA6" s="18">
        <f>IF(C6="Y",SUMIF(F$43:X$43,A6,F$44:X$44),"")</f>
        <v>2</v>
      </c>
      <c r="AB6" s="21">
        <f>IF(C6="Y",AA6*(COUNTIF(C$6:C$37,"Y")-1),"")</f>
        <v>2</v>
      </c>
      <c r="AC6" s="21">
        <f>IF(C6="Y", $Z$44-$AA6,"")</f>
        <v>1</v>
      </c>
      <c r="AD6" s="22">
        <f>IF(C6="Y",AB6-AC6,0)</f>
        <v>1</v>
      </c>
      <c r="AE6" s="23">
        <f>IF(D6="Y",COUNTIF(F$5:X$5, $A6)*Settings!$C$11*(COUNTIF(D$6:D$37, "Y")-1),"")</f>
        <v>6</v>
      </c>
      <c r="AF6" s="24">
        <f>IF(D6="Y", (Z$5-COUNTIF(F$5:X$5, $A6))*Settings!$C$11,"")</f>
        <v>4</v>
      </c>
      <c r="AG6" s="25">
        <f>IF(D6="Y", AE6-AF6,0)</f>
        <v>2</v>
      </c>
      <c r="AH6" s="26">
        <f>AD6+AG6</f>
        <v>3</v>
      </c>
    </row>
    <row r="7" spans="1:34" s="49" customFormat="1" ht="18.600000000000001" customHeight="1" x14ac:dyDescent="0.25">
      <c r="A7" s="6">
        <v>2</v>
      </c>
      <c r="B7" s="6" t="s">
        <v>37</v>
      </c>
      <c r="C7" s="28" t="s">
        <v>41</v>
      </c>
      <c r="D7" s="28" t="s">
        <v>41</v>
      </c>
      <c r="E7" s="6"/>
      <c r="F7" s="7">
        <v>4</v>
      </c>
      <c r="G7" s="7">
        <v>5</v>
      </c>
      <c r="H7" s="7">
        <v>3</v>
      </c>
      <c r="I7" s="7">
        <v>3</v>
      </c>
      <c r="J7" s="7">
        <v>4</v>
      </c>
      <c r="K7" s="7">
        <v>4</v>
      </c>
      <c r="L7" s="7">
        <v>4</v>
      </c>
      <c r="M7" s="7">
        <v>4</v>
      </c>
      <c r="N7" s="7">
        <v>4</v>
      </c>
      <c r="O7" s="44">
        <f t="shared" ref="O7:O37" si="0">IF(B7&lt;&gt;"", SUM(F7:N7),"")</f>
        <v>35</v>
      </c>
      <c r="P7" s="7"/>
      <c r="Q7" s="7"/>
      <c r="R7" s="7"/>
      <c r="S7" s="7"/>
      <c r="T7" s="7"/>
      <c r="U7" s="7"/>
      <c r="V7" s="7"/>
      <c r="W7" s="7"/>
      <c r="X7" s="7"/>
      <c r="Y7" s="16">
        <f t="shared" ref="Y7:Y37" si="1">IF(B7&lt;&gt;"",SUM(P7:X7),"")</f>
        <v>0</v>
      </c>
      <c r="Z7" s="17">
        <f t="shared" ref="Z7:Z37" si="2">IF(B7&lt;&gt;"", O7+Y7,"")</f>
        <v>35</v>
      </c>
      <c r="AA7" s="18">
        <f>IF(C7="Y",SUMIF(F$43:X$43,A7,F$44:X$44),"")</f>
        <v>1</v>
      </c>
      <c r="AB7" s="21">
        <f>IF(C7="Y",AA7*(COUNTIF(C$6:C$37,"Y")-1),"")</f>
        <v>1</v>
      </c>
      <c r="AC7" s="21">
        <f>IF(C7="Y", $Z$44-$AA7,"")</f>
        <v>2</v>
      </c>
      <c r="AD7" s="22">
        <f t="shared" ref="AD7:AD37" si="3">IF(C7="Y",AB7-AC7,0)</f>
        <v>-1</v>
      </c>
      <c r="AE7" s="23">
        <f>IF(D7="Y",COUNTIF(F$5:X$5, $A7)*Settings!$C$11*(COUNTIF(D$6:D$37, "Y")-1),"")</f>
        <v>4</v>
      </c>
      <c r="AF7" s="24">
        <f>IF(D7="Y", (Z$5-COUNTIF(F$5:X$5, $A7))*Settings!$C$11,"")</f>
        <v>6</v>
      </c>
      <c r="AG7" s="25">
        <f t="shared" ref="AG7:AG37" si="4">IF(D7="Y", AE7-AF7,0)</f>
        <v>-2</v>
      </c>
      <c r="AH7" s="26">
        <f t="shared" ref="AH7:AH37" si="5">AD7+AG7</f>
        <v>-3</v>
      </c>
    </row>
    <row r="8" spans="1:34" s="49" customFormat="1" ht="18.600000000000001" customHeight="1" x14ac:dyDescent="0.25">
      <c r="A8" s="6">
        <v>3</v>
      </c>
      <c r="B8" s="6"/>
      <c r="C8" s="28"/>
      <c r="D8" s="28"/>
      <c r="E8" s="6"/>
      <c r="F8" s="7"/>
      <c r="G8" s="7"/>
      <c r="H8" s="7"/>
      <c r="I8" s="7"/>
      <c r="J8" s="7"/>
      <c r="K8" s="7"/>
      <c r="L8" s="7"/>
      <c r="M8" s="7"/>
      <c r="N8" s="7"/>
      <c r="O8" s="44" t="str">
        <f t="shared" si="0"/>
        <v/>
      </c>
      <c r="P8" s="7"/>
      <c r="Q8" s="7"/>
      <c r="R8" s="7"/>
      <c r="S8" s="7"/>
      <c r="T8" s="7"/>
      <c r="U8" s="7"/>
      <c r="V8" s="7"/>
      <c r="W8" s="7"/>
      <c r="X8" s="7"/>
      <c r="Y8" s="16" t="str">
        <f t="shared" si="1"/>
        <v/>
      </c>
      <c r="Z8" s="17" t="str">
        <f t="shared" si="2"/>
        <v/>
      </c>
      <c r="AA8" s="18" t="str">
        <f>IF(C8="Y",SUMIF(F$43:X$43,A8,F$44:X$44),"")</f>
        <v/>
      </c>
      <c r="AB8" s="21" t="str">
        <f>IF(C8="Y",AA8*(COUNTIF(C$6:C$37,"Y")-1),"")</f>
        <v/>
      </c>
      <c r="AC8" s="21" t="str">
        <f>IF(C8="Y", $Z$44-$AA8,"")</f>
        <v/>
      </c>
      <c r="AD8" s="22">
        <f t="shared" si="3"/>
        <v>0</v>
      </c>
      <c r="AE8" s="23" t="str">
        <f>IF(D8="Y",COUNTIF(F$5:X$5, $A8)*Settings!$C$11*(COUNTIF(D$6:D$37, "Y")-1),"")</f>
        <v/>
      </c>
      <c r="AF8" s="24" t="str">
        <f>IF(D8="Y", (Z$5-COUNTIF(F$5:X$5, $A8))*Settings!$C$11,"")</f>
        <v/>
      </c>
      <c r="AG8" s="25">
        <f t="shared" si="4"/>
        <v>0</v>
      </c>
      <c r="AH8" s="26">
        <f t="shared" si="5"/>
        <v>0</v>
      </c>
    </row>
    <row r="9" spans="1:34" s="49" customFormat="1" ht="18.600000000000001" customHeight="1" x14ac:dyDescent="0.25">
      <c r="A9" s="6">
        <v>4</v>
      </c>
      <c r="B9" s="6"/>
      <c r="C9" s="28"/>
      <c r="D9" s="28"/>
      <c r="E9" s="6"/>
      <c r="F9" s="7"/>
      <c r="G9" s="7"/>
      <c r="H9" s="7"/>
      <c r="I9" s="7"/>
      <c r="J9" s="7"/>
      <c r="K9" s="7"/>
      <c r="L9" s="7"/>
      <c r="M9" s="7"/>
      <c r="N9" s="7"/>
      <c r="O9" s="44" t="str">
        <f t="shared" si="0"/>
        <v/>
      </c>
      <c r="P9" s="7"/>
      <c r="Q9" s="7"/>
      <c r="R9" s="7"/>
      <c r="S9" s="7"/>
      <c r="T9" s="7"/>
      <c r="U9" s="7"/>
      <c r="V9" s="7"/>
      <c r="W9" s="7"/>
      <c r="X9" s="7"/>
      <c r="Y9" s="16" t="str">
        <f t="shared" si="1"/>
        <v/>
      </c>
      <c r="Z9" s="17" t="str">
        <f t="shared" si="2"/>
        <v/>
      </c>
      <c r="AA9" s="18" t="str">
        <f>IF(C9="Y",SUMIF(F$43:X$43,A9,F$44:X$44),"")</f>
        <v/>
      </c>
      <c r="AB9" s="21" t="str">
        <f>IF(C9="Y",AA9*(COUNTIF(C$6:C$37,"Y")-1),"")</f>
        <v/>
      </c>
      <c r="AC9" s="21" t="str">
        <f>IF(C9="Y", $Z$44-$AA9,"")</f>
        <v/>
      </c>
      <c r="AD9" s="22">
        <f t="shared" si="3"/>
        <v>0</v>
      </c>
      <c r="AE9" s="23" t="str">
        <f>IF(D9="Y",COUNTIF(F$5:X$5, $A9)*Settings!$C$11*(COUNTIF(D$6:D$37, "Y")-1),"")</f>
        <v/>
      </c>
      <c r="AF9" s="24" t="str">
        <f>IF(D9="Y", (Z$5-COUNTIF(F$5:X$5, $A9))*Settings!$C$11,"")</f>
        <v/>
      </c>
      <c r="AG9" s="25">
        <f t="shared" si="4"/>
        <v>0</v>
      </c>
      <c r="AH9" s="26">
        <f t="shared" si="5"/>
        <v>0</v>
      </c>
    </row>
    <row r="10" spans="1:34" s="49" customFormat="1" ht="18.600000000000001" customHeight="1" x14ac:dyDescent="0.25">
      <c r="A10" s="6">
        <v>5</v>
      </c>
      <c r="B10" s="6"/>
      <c r="C10" s="28"/>
      <c r="D10" s="28"/>
      <c r="E10" s="6"/>
      <c r="F10" s="7"/>
      <c r="G10" s="7"/>
      <c r="H10" s="7"/>
      <c r="I10" s="7"/>
      <c r="J10" s="7"/>
      <c r="K10" s="7"/>
      <c r="L10" s="7"/>
      <c r="M10" s="7"/>
      <c r="N10" s="7"/>
      <c r="O10" s="44" t="str">
        <f t="shared" si="0"/>
        <v/>
      </c>
      <c r="P10" s="7"/>
      <c r="Q10" s="7"/>
      <c r="R10" s="7"/>
      <c r="S10" s="7"/>
      <c r="T10" s="7"/>
      <c r="U10" s="7"/>
      <c r="V10" s="7"/>
      <c r="W10" s="7"/>
      <c r="X10" s="7"/>
      <c r="Y10" s="16" t="str">
        <f t="shared" si="1"/>
        <v/>
      </c>
      <c r="Z10" s="17" t="str">
        <f t="shared" si="2"/>
        <v/>
      </c>
      <c r="AA10" s="18" t="str">
        <f>IF(C10="Y",SUMIF(F$43:X$43,A10,F$44:X$44),"")</f>
        <v/>
      </c>
      <c r="AB10" s="21" t="str">
        <f>IF(C10="Y",AA10*(COUNTIF(C$6:C$37,"Y")-1),"")</f>
        <v/>
      </c>
      <c r="AC10" s="21" t="str">
        <f>IF(C10="Y", $Z$44-$AA10,"")</f>
        <v/>
      </c>
      <c r="AD10" s="22">
        <f t="shared" si="3"/>
        <v>0</v>
      </c>
      <c r="AE10" s="23" t="str">
        <f>IF(D10="Y",COUNTIF(F$5:X$5, $A10)*Settings!$C$11*(COUNTIF(D$6:D$37, "Y")-1),"")</f>
        <v/>
      </c>
      <c r="AF10" s="24" t="str">
        <f>IF(D10="Y", (Z$5-COUNTIF(F$5:X$5, $A10))*Settings!$C$11,"")</f>
        <v/>
      </c>
      <c r="AG10" s="25">
        <f t="shared" si="4"/>
        <v>0</v>
      </c>
      <c r="AH10" s="26">
        <f t="shared" si="5"/>
        <v>0</v>
      </c>
    </row>
    <row r="11" spans="1:34" s="49" customFormat="1" ht="18.600000000000001" customHeight="1" x14ac:dyDescent="0.25">
      <c r="A11" s="6">
        <v>6</v>
      </c>
      <c r="B11" s="6"/>
      <c r="C11" s="28"/>
      <c r="D11" s="28"/>
      <c r="E11" s="6"/>
      <c r="F11" s="7"/>
      <c r="G11" s="7"/>
      <c r="H11" s="7"/>
      <c r="I11" s="7"/>
      <c r="J11" s="7"/>
      <c r="K11" s="7"/>
      <c r="L11" s="7"/>
      <c r="M11" s="7"/>
      <c r="N11" s="7"/>
      <c r="O11" s="44" t="str">
        <f t="shared" si="0"/>
        <v/>
      </c>
      <c r="P11" s="7"/>
      <c r="Q11" s="7"/>
      <c r="R11" s="7"/>
      <c r="S11" s="7"/>
      <c r="T11" s="7"/>
      <c r="U11" s="7"/>
      <c r="V11" s="7"/>
      <c r="W11" s="7"/>
      <c r="X11" s="7"/>
      <c r="Y11" s="16" t="str">
        <f t="shared" si="1"/>
        <v/>
      </c>
      <c r="Z11" s="17" t="str">
        <f t="shared" si="2"/>
        <v/>
      </c>
      <c r="AA11" s="18" t="str">
        <f>IF(C11="Y",SUMIF(F$43:X$43,A11,F$44:X$44),"")</f>
        <v/>
      </c>
      <c r="AB11" s="21" t="str">
        <f>IF(C11="Y",AA11*(COUNTIF(C$6:C$37,"Y")-1),"")</f>
        <v/>
      </c>
      <c r="AC11" s="21" t="str">
        <f>IF(C11="Y", $Z$44-$AA11,"")</f>
        <v/>
      </c>
      <c r="AD11" s="22">
        <f t="shared" si="3"/>
        <v>0</v>
      </c>
      <c r="AE11" s="23" t="str">
        <f>IF(D11="Y",COUNTIF(F$5:X$5, $A11)*Settings!$C$11*(COUNTIF(D$6:D$37, "Y")-1),"")</f>
        <v/>
      </c>
      <c r="AF11" s="24" t="str">
        <f>IF(D11="Y", (Z$5-COUNTIF(F$5:X$5, $A11))*Settings!$C$11,"")</f>
        <v/>
      </c>
      <c r="AG11" s="25">
        <f t="shared" si="4"/>
        <v>0</v>
      </c>
      <c r="AH11" s="26">
        <f t="shared" si="5"/>
        <v>0</v>
      </c>
    </row>
    <row r="12" spans="1:34" s="49" customFormat="1" ht="18.600000000000001" customHeight="1" x14ac:dyDescent="0.25">
      <c r="A12" s="6">
        <v>7</v>
      </c>
      <c r="B12" s="6"/>
      <c r="C12" s="28"/>
      <c r="D12" s="28"/>
      <c r="E12" s="6"/>
      <c r="F12" s="7"/>
      <c r="G12" s="7"/>
      <c r="H12" s="7"/>
      <c r="I12" s="7"/>
      <c r="J12" s="7"/>
      <c r="K12" s="7"/>
      <c r="L12" s="7"/>
      <c r="M12" s="7"/>
      <c r="N12" s="7"/>
      <c r="O12" s="44" t="str">
        <f t="shared" si="0"/>
        <v/>
      </c>
      <c r="P12" s="7"/>
      <c r="Q12" s="7"/>
      <c r="R12" s="7"/>
      <c r="S12" s="7"/>
      <c r="T12" s="7"/>
      <c r="U12" s="7"/>
      <c r="V12" s="7"/>
      <c r="W12" s="7"/>
      <c r="X12" s="7"/>
      <c r="Y12" s="16" t="str">
        <f t="shared" si="1"/>
        <v/>
      </c>
      <c r="Z12" s="17" t="str">
        <f t="shared" si="2"/>
        <v/>
      </c>
      <c r="AA12" s="18" t="str">
        <f>IF(C12="Y",SUMIF(F$43:X$43,A12,F$44:X$44),"")</f>
        <v/>
      </c>
      <c r="AB12" s="21" t="str">
        <f>IF(C12="Y",AA12*(COUNTIF(C$6:C$37,"Y")-1),"")</f>
        <v/>
      </c>
      <c r="AC12" s="21" t="str">
        <f>IF(C12="Y", $Z$44-$AA12,"")</f>
        <v/>
      </c>
      <c r="AD12" s="22">
        <f t="shared" si="3"/>
        <v>0</v>
      </c>
      <c r="AE12" s="23" t="str">
        <f>IF(D12="Y",COUNTIF(F$5:X$5, $A12)*Settings!$C$11*(COUNTIF(D$6:D$37, "Y")-1),"")</f>
        <v/>
      </c>
      <c r="AF12" s="24" t="str">
        <f>IF(D12="Y", (Z$5-COUNTIF(F$5:X$5, $A12))*Settings!$C$11,"")</f>
        <v/>
      </c>
      <c r="AG12" s="25">
        <f t="shared" si="4"/>
        <v>0</v>
      </c>
      <c r="AH12" s="26">
        <f t="shared" si="5"/>
        <v>0</v>
      </c>
    </row>
    <row r="13" spans="1:34" s="49" customFormat="1" ht="18.600000000000001" customHeight="1" x14ac:dyDescent="0.25">
      <c r="A13" s="6">
        <v>8</v>
      </c>
      <c r="B13" s="6"/>
      <c r="C13" s="28"/>
      <c r="D13" s="28"/>
      <c r="E13" s="6"/>
      <c r="F13" s="7"/>
      <c r="G13" s="7"/>
      <c r="H13" s="7"/>
      <c r="I13" s="7"/>
      <c r="J13" s="7"/>
      <c r="K13" s="7"/>
      <c r="L13" s="7"/>
      <c r="M13" s="7"/>
      <c r="N13" s="7"/>
      <c r="O13" s="44" t="str">
        <f t="shared" ref="O13:O24" si="6">IF(B13&lt;&gt;"", SUM(F13:N13),"")</f>
        <v/>
      </c>
      <c r="P13" s="7"/>
      <c r="Q13" s="7"/>
      <c r="R13" s="7"/>
      <c r="S13" s="7"/>
      <c r="T13" s="7"/>
      <c r="U13" s="7"/>
      <c r="V13" s="7"/>
      <c r="W13" s="7"/>
      <c r="X13" s="7"/>
      <c r="Y13" s="16" t="str">
        <f t="shared" ref="Y13:Y24" si="7">IF(B13&lt;&gt;"",SUM(P13:X13),"")</f>
        <v/>
      </c>
      <c r="Z13" s="17" t="str">
        <f t="shared" ref="Z13:Z24" si="8">IF(B13&lt;&gt;"", O13+Y13,"")</f>
        <v/>
      </c>
      <c r="AA13" s="18" t="str">
        <f t="shared" ref="AA13:AA24" si="9">IF(C13="Y",SUMIF(F$43:X$43,A13,F$44:X$44),"")</f>
        <v/>
      </c>
      <c r="AB13" s="21" t="str">
        <f t="shared" ref="AB13:AB24" si="10">IF(C13="Y",AA13*(COUNTIF(C$6:C$37,"Y")-1),"")</f>
        <v/>
      </c>
      <c r="AC13" s="21" t="str">
        <f t="shared" ref="AC13:AC24" si="11">IF(C13="Y", $Z$44-$AA13,"")</f>
        <v/>
      </c>
      <c r="AD13" s="22">
        <f t="shared" ref="AD13:AD24" si="12">IF(C13="Y",AB13-AC13,0)</f>
        <v>0</v>
      </c>
      <c r="AE13" s="23" t="str">
        <f>IF(D13="Y",COUNTIF(F$5:X$5, $A13)*Settings!$C$11*(COUNTIF(D$6:D$37, "Y")-1),"")</f>
        <v/>
      </c>
      <c r="AF13" s="24" t="str">
        <f>IF(D13="Y", (Z$5-COUNTIF(F$5:X$5, $A13))*Settings!$C$11,"")</f>
        <v/>
      </c>
      <c r="AG13" s="25">
        <f t="shared" ref="AG13:AG24" si="13">IF(D13="Y", AE13-AF13,0)</f>
        <v>0</v>
      </c>
      <c r="AH13" s="26">
        <f t="shared" ref="AH13:AH24" si="14">AD13+AG13</f>
        <v>0</v>
      </c>
    </row>
    <row r="14" spans="1:34" s="49" customFormat="1" ht="18.600000000000001" customHeight="1" x14ac:dyDescent="0.25">
      <c r="A14" s="6">
        <v>9</v>
      </c>
      <c r="B14" s="6"/>
      <c r="C14" s="28"/>
      <c r="D14" s="28"/>
      <c r="E14" s="6"/>
      <c r="F14" s="7"/>
      <c r="G14" s="7"/>
      <c r="H14" s="7"/>
      <c r="I14" s="7"/>
      <c r="J14" s="7"/>
      <c r="K14" s="7"/>
      <c r="L14" s="7"/>
      <c r="M14" s="7"/>
      <c r="N14" s="7"/>
      <c r="O14" s="44" t="str">
        <f t="shared" si="6"/>
        <v/>
      </c>
      <c r="P14" s="7"/>
      <c r="Q14" s="7"/>
      <c r="R14" s="7"/>
      <c r="S14" s="7"/>
      <c r="T14" s="7"/>
      <c r="U14" s="7"/>
      <c r="V14" s="7"/>
      <c r="W14" s="7"/>
      <c r="X14" s="7"/>
      <c r="Y14" s="16" t="str">
        <f t="shared" si="7"/>
        <v/>
      </c>
      <c r="Z14" s="17" t="str">
        <f t="shared" si="8"/>
        <v/>
      </c>
      <c r="AA14" s="18" t="str">
        <f t="shared" si="9"/>
        <v/>
      </c>
      <c r="AB14" s="21" t="str">
        <f t="shared" si="10"/>
        <v/>
      </c>
      <c r="AC14" s="21" t="str">
        <f t="shared" si="11"/>
        <v/>
      </c>
      <c r="AD14" s="22">
        <f t="shared" si="12"/>
        <v>0</v>
      </c>
      <c r="AE14" s="23" t="str">
        <f>IF(D14="Y",COUNTIF(F$5:X$5, $A14)*Settings!$C$11*(COUNTIF(D$6:D$37, "Y")-1),"")</f>
        <v/>
      </c>
      <c r="AF14" s="24" t="str">
        <f>IF(D14="Y", (Z$5-COUNTIF(F$5:X$5, $A14))*Settings!$C$11,"")</f>
        <v/>
      </c>
      <c r="AG14" s="25">
        <f t="shared" si="13"/>
        <v>0</v>
      </c>
      <c r="AH14" s="26">
        <f t="shared" si="14"/>
        <v>0</v>
      </c>
    </row>
    <row r="15" spans="1:34" s="49" customFormat="1" ht="18.600000000000001" customHeight="1" x14ac:dyDescent="0.25">
      <c r="A15" s="6">
        <v>10</v>
      </c>
      <c r="B15" s="6"/>
      <c r="C15" s="28"/>
      <c r="D15" s="28"/>
      <c r="E15" s="6"/>
      <c r="F15" s="7"/>
      <c r="G15" s="7"/>
      <c r="H15" s="7"/>
      <c r="I15" s="7"/>
      <c r="J15" s="7"/>
      <c r="K15" s="7"/>
      <c r="L15" s="7"/>
      <c r="M15" s="7"/>
      <c r="N15" s="7"/>
      <c r="O15" s="44" t="str">
        <f t="shared" si="6"/>
        <v/>
      </c>
      <c r="P15" s="7"/>
      <c r="Q15" s="7"/>
      <c r="R15" s="7"/>
      <c r="S15" s="7"/>
      <c r="T15" s="7"/>
      <c r="U15" s="7"/>
      <c r="V15" s="7"/>
      <c r="W15" s="7"/>
      <c r="X15" s="7"/>
      <c r="Y15" s="16" t="str">
        <f t="shared" si="7"/>
        <v/>
      </c>
      <c r="Z15" s="17" t="str">
        <f t="shared" si="8"/>
        <v/>
      </c>
      <c r="AA15" s="18" t="str">
        <f t="shared" si="9"/>
        <v/>
      </c>
      <c r="AB15" s="21" t="str">
        <f t="shared" si="10"/>
        <v/>
      </c>
      <c r="AC15" s="21" t="str">
        <f t="shared" si="11"/>
        <v/>
      </c>
      <c r="AD15" s="22">
        <f t="shared" si="12"/>
        <v>0</v>
      </c>
      <c r="AE15" s="23" t="str">
        <f>IF(D15="Y",COUNTIF(F$5:X$5, $A15)*Settings!$C$11*(COUNTIF(D$6:D$37, "Y")-1),"")</f>
        <v/>
      </c>
      <c r="AF15" s="24" t="str">
        <f>IF(D15="Y", (Z$5-COUNTIF(F$5:X$5, $A15))*Settings!$C$11,"")</f>
        <v/>
      </c>
      <c r="AG15" s="25">
        <f t="shared" si="13"/>
        <v>0</v>
      </c>
      <c r="AH15" s="26">
        <f t="shared" si="14"/>
        <v>0</v>
      </c>
    </row>
    <row r="16" spans="1:34" s="49" customFormat="1" ht="18.600000000000001" customHeight="1" x14ac:dyDescent="0.25">
      <c r="A16" s="6">
        <v>11</v>
      </c>
      <c r="B16" s="6"/>
      <c r="C16" s="28"/>
      <c r="D16" s="28"/>
      <c r="E16" s="6"/>
      <c r="F16" s="7"/>
      <c r="G16" s="7"/>
      <c r="H16" s="7"/>
      <c r="I16" s="7"/>
      <c r="J16" s="7"/>
      <c r="K16" s="7"/>
      <c r="L16" s="7"/>
      <c r="M16" s="7"/>
      <c r="N16" s="7"/>
      <c r="O16" s="44" t="str">
        <f t="shared" si="6"/>
        <v/>
      </c>
      <c r="P16" s="7"/>
      <c r="Q16" s="7"/>
      <c r="R16" s="7"/>
      <c r="S16" s="7"/>
      <c r="T16" s="7"/>
      <c r="U16" s="7"/>
      <c r="V16" s="7"/>
      <c r="W16" s="7"/>
      <c r="X16" s="7"/>
      <c r="Y16" s="16" t="str">
        <f t="shared" si="7"/>
        <v/>
      </c>
      <c r="Z16" s="17" t="str">
        <f t="shared" si="8"/>
        <v/>
      </c>
      <c r="AA16" s="18" t="str">
        <f t="shared" si="9"/>
        <v/>
      </c>
      <c r="AB16" s="21" t="str">
        <f t="shared" si="10"/>
        <v/>
      </c>
      <c r="AC16" s="21" t="str">
        <f t="shared" si="11"/>
        <v/>
      </c>
      <c r="AD16" s="22">
        <f t="shared" si="12"/>
        <v>0</v>
      </c>
      <c r="AE16" s="23" t="str">
        <f>IF(D16="Y",COUNTIF(F$5:X$5, $A16)*Settings!$C$11*(COUNTIF(D$6:D$37, "Y")-1),"")</f>
        <v/>
      </c>
      <c r="AF16" s="24" t="str">
        <f>IF(D16="Y", (Z$5-COUNTIF(F$5:X$5, $A16))*Settings!$C$11,"")</f>
        <v/>
      </c>
      <c r="AG16" s="25">
        <f t="shared" si="13"/>
        <v>0</v>
      </c>
      <c r="AH16" s="26">
        <f t="shared" si="14"/>
        <v>0</v>
      </c>
    </row>
    <row r="17" spans="1:34" s="49" customFormat="1" ht="18.600000000000001" customHeight="1" x14ac:dyDescent="0.25">
      <c r="A17" s="6">
        <v>12</v>
      </c>
      <c r="B17" s="6"/>
      <c r="C17" s="28"/>
      <c r="D17" s="28"/>
      <c r="E17" s="6"/>
      <c r="F17" s="7"/>
      <c r="G17" s="7"/>
      <c r="H17" s="7"/>
      <c r="I17" s="7"/>
      <c r="J17" s="7"/>
      <c r="K17" s="7"/>
      <c r="L17" s="7"/>
      <c r="M17" s="7"/>
      <c r="N17" s="7"/>
      <c r="O17" s="44" t="str">
        <f t="shared" si="6"/>
        <v/>
      </c>
      <c r="P17" s="7"/>
      <c r="Q17" s="7"/>
      <c r="R17" s="7"/>
      <c r="S17" s="7"/>
      <c r="T17" s="7"/>
      <c r="U17" s="7"/>
      <c r="V17" s="7"/>
      <c r="W17" s="7"/>
      <c r="X17" s="7"/>
      <c r="Y17" s="16" t="str">
        <f t="shared" si="7"/>
        <v/>
      </c>
      <c r="Z17" s="17" t="str">
        <f t="shared" si="8"/>
        <v/>
      </c>
      <c r="AA17" s="18" t="str">
        <f t="shared" si="9"/>
        <v/>
      </c>
      <c r="AB17" s="21" t="str">
        <f t="shared" si="10"/>
        <v/>
      </c>
      <c r="AC17" s="21" t="str">
        <f t="shared" si="11"/>
        <v/>
      </c>
      <c r="AD17" s="22">
        <f t="shared" si="12"/>
        <v>0</v>
      </c>
      <c r="AE17" s="23" t="str">
        <f>IF(D17="Y",COUNTIF(F$5:X$5, $A17)*Settings!$C$11*(COUNTIF(D$6:D$37, "Y")-1),"")</f>
        <v/>
      </c>
      <c r="AF17" s="24" t="str">
        <f>IF(D17="Y", (Z$5-COUNTIF(F$5:X$5, $A17))*Settings!$C$11,"")</f>
        <v/>
      </c>
      <c r="AG17" s="25">
        <f t="shared" si="13"/>
        <v>0</v>
      </c>
      <c r="AH17" s="26">
        <f t="shared" si="14"/>
        <v>0</v>
      </c>
    </row>
    <row r="18" spans="1:34" s="49" customFormat="1" ht="18.600000000000001" customHeight="1" x14ac:dyDescent="0.25">
      <c r="A18" s="6">
        <v>13</v>
      </c>
      <c r="B18" s="6"/>
      <c r="C18" s="28"/>
      <c r="D18" s="28"/>
      <c r="E18" s="6"/>
      <c r="F18" s="7"/>
      <c r="G18" s="7"/>
      <c r="H18" s="7"/>
      <c r="I18" s="7"/>
      <c r="J18" s="7"/>
      <c r="K18" s="7"/>
      <c r="L18" s="7"/>
      <c r="M18" s="7"/>
      <c r="N18" s="7"/>
      <c r="O18" s="44" t="str">
        <f t="shared" si="6"/>
        <v/>
      </c>
      <c r="P18" s="7"/>
      <c r="Q18" s="7"/>
      <c r="R18" s="7"/>
      <c r="S18" s="7"/>
      <c r="T18" s="7"/>
      <c r="U18" s="7"/>
      <c r="V18" s="7"/>
      <c r="W18" s="7"/>
      <c r="X18" s="7"/>
      <c r="Y18" s="16" t="str">
        <f t="shared" si="7"/>
        <v/>
      </c>
      <c r="Z18" s="17" t="str">
        <f t="shared" si="8"/>
        <v/>
      </c>
      <c r="AA18" s="18" t="str">
        <f t="shared" si="9"/>
        <v/>
      </c>
      <c r="AB18" s="21" t="str">
        <f t="shared" si="10"/>
        <v/>
      </c>
      <c r="AC18" s="21" t="str">
        <f t="shared" si="11"/>
        <v/>
      </c>
      <c r="AD18" s="22">
        <f t="shared" si="12"/>
        <v>0</v>
      </c>
      <c r="AE18" s="23" t="str">
        <f>IF(D18="Y",COUNTIF(F$5:X$5, $A18)*Settings!$C$11*(COUNTIF(D$6:D$37, "Y")-1),"")</f>
        <v/>
      </c>
      <c r="AF18" s="24" t="str">
        <f>IF(D18="Y", (Z$5-COUNTIF(F$5:X$5, $A18))*Settings!$C$11,"")</f>
        <v/>
      </c>
      <c r="AG18" s="25">
        <f t="shared" si="13"/>
        <v>0</v>
      </c>
      <c r="AH18" s="26">
        <f t="shared" si="14"/>
        <v>0</v>
      </c>
    </row>
    <row r="19" spans="1:34" s="49" customFormat="1" ht="18.600000000000001" customHeight="1" x14ac:dyDescent="0.25">
      <c r="A19" s="6">
        <v>14</v>
      </c>
      <c r="B19" s="6"/>
      <c r="C19" s="28"/>
      <c r="D19" s="28"/>
      <c r="E19" s="6"/>
      <c r="F19" s="7"/>
      <c r="G19" s="7"/>
      <c r="H19" s="7"/>
      <c r="I19" s="7"/>
      <c r="J19" s="7"/>
      <c r="K19" s="7"/>
      <c r="L19" s="7"/>
      <c r="M19" s="7"/>
      <c r="N19" s="7"/>
      <c r="O19" s="44" t="str">
        <f t="shared" si="6"/>
        <v/>
      </c>
      <c r="P19" s="7"/>
      <c r="Q19" s="7"/>
      <c r="R19" s="7"/>
      <c r="S19" s="7"/>
      <c r="T19" s="7"/>
      <c r="U19" s="7"/>
      <c r="V19" s="7"/>
      <c r="W19" s="7"/>
      <c r="X19" s="7"/>
      <c r="Y19" s="16" t="str">
        <f t="shared" si="7"/>
        <v/>
      </c>
      <c r="Z19" s="17" t="str">
        <f t="shared" si="8"/>
        <v/>
      </c>
      <c r="AA19" s="18" t="str">
        <f t="shared" si="9"/>
        <v/>
      </c>
      <c r="AB19" s="21" t="str">
        <f t="shared" si="10"/>
        <v/>
      </c>
      <c r="AC19" s="21" t="str">
        <f t="shared" si="11"/>
        <v/>
      </c>
      <c r="AD19" s="22">
        <f t="shared" si="12"/>
        <v>0</v>
      </c>
      <c r="AE19" s="23" t="str">
        <f>IF(D19="Y",COUNTIF(F$5:X$5, $A19)*Settings!$C$11*(COUNTIF(D$6:D$37, "Y")-1),"")</f>
        <v/>
      </c>
      <c r="AF19" s="24" t="str">
        <f>IF(D19="Y", (Z$5-COUNTIF(F$5:X$5, $A19))*Settings!$C$11,"")</f>
        <v/>
      </c>
      <c r="AG19" s="25">
        <f t="shared" si="13"/>
        <v>0</v>
      </c>
      <c r="AH19" s="26">
        <f t="shared" si="14"/>
        <v>0</v>
      </c>
    </row>
    <row r="20" spans="1:34" s="49" customFormat="1" ht="18.600000000000001" customHeight="1" x14ac:dyDescent="0.25">
      <c r="A20" s="6">
        <v>15</v>
      </c>
      <c r="B20" s="6"/>
      <c r="C20" s="28"/>
      <c r="D20" s="28"/>
      <c r="E20" s="6"/>
      <c r="F20" s="7"/>
      <c r="G20" s="7"/>
      <c r="H20" s="7"/>
      <c r="I20" s="7"/>
      <c r="J20" s="7"/>
      <c r="K20" s="7"/>
      <c r="L20" s="7"/>
      <c r="M20" s="7"/>
      <c r="N20" s="7"/>
      <c r="O20" s="44" t="str">
        <f t="shared" si="6"/>
        <v/>
      </c>
      <c r="P20" s="7"/>
      <c r="Q20" s="7"/>
      <c r="R20" s="7"/>
      <c r="S20" s="7"/>
      <c r="T20" s="7"/>
      <c r="U20" s="7"/>
      <c r="V20" s="7"/>
      <c r="W20" s="7"/>
      <c r="X20" s="7"/>
      <c r="Y20" s="16" t="str">
        <f t="shared" si="7"/>
        <v/>
      </c>
      <c r="Z20" s="17" t="str">
        <f t="shared" si="8"/>
        <v/>
      </c>
      <c r="AA20" s="18" t="str">
        <f t="shared" si="9"/>
        <v/>
      </c>
      <c r="AB20" s="21" t="str">
        <f t="shared" si="10"/>
        <v/>
      </c>
      <c r="AC20" s="21" t="str">
        <f t="shared" si="11"/>
        <v/>
      </c>
      <c r="AD20" s="22">
        <f t="shared" si="12"/>
        <v>0</v>
      </c>
      <c r="AE20" s="23" t="str">
        <f>IF(D20="Y",COUNTIF(F$5:X$5, $A20)*Settings!$C$11*(COUNTIF(D$6:D$37, "Y")-1),"")</f>
        <v/>
      </c>
      <c r="AF20" s="24" t="str">
        <f>IF(D20="Y", (Z$5-COUNTIF(F$5:X$5, $A20))*Settings!$C$11,"")</f>
        <v/>
      </c>
      <c r="AG20" s="25">
        <f t="shared" si="13"/>
        <v>0</v>
      </c>
      <c r="AH20" s="26">
        <f t="shared" si="14"/>
        <v>0</v>
      </c>
    </row>
    <row r="21" spans="1:34" s="49" customFormat="1" ht="18.600000000000001" customHeight="1" x14ac:dyDescent="0.25">
      <c r="A21" s="6">
        <v>16</v>
      </c>
      <c r="B21" s="6"/>
      <c r="C21" s="28"/>
      <c r="D21" s="28"/>
      <c r="E21" s="6"/>
      <c r="F21" s="7"/>
      <c r="G21" s="7"/>
      <c r="H21" s="7"/>
      <c r="I21" s="7"/>
      <c r="J21" s="7"/>
      <c r="K21" s="7"/>
      <c r="L21" s="7"/>
      <c r="M21" s="7"/>
      <c r="N21" s="7"/>
      <c r="O21" s="44" t="str">
        <f t="shared" si="6"/>
        <v/>
      </c>
      <c r="P21" s="7"/>
      <c r="Q21" s="7"/>
      <c r="R21" s="7"/>
      <c r="S21" s="7"/>
      <c r="T21" s="7"/>
      <c r="U21" s="7"/>
      <c r="V21" s="7"/>
      <c r="W21" s="7"/>
      <c r="X21" s="7"/>
      <c r="Y21" s="16" t="str">
        <f t="shared" si="7"/>
        <v/>
      </c>
      <c r="Z21" s="17" t="str">
        <f t="shared" si="8"/>
        <v/>
      </c>
      <c r="AA21" s="18" t="str">
        <f t="shared" si="9"/>
        <v/>
      </c>
      <c r="AB21" s="21" t="str">
        <f t="shared" si="10"/>
        <v/>
      </c>
      <c r="AC21" s="21" t="str">
        <f t="shared" si="11"/>
        <v/>
      </c>
      <c r="AD21" s="22">
        <f t="shared" si="12"/>
        <v>0</v>
      </c>
      <c r="AE21" s="23" t="str">
        <f>IF(D21="Y",COUNTIF(F$5:X$5, $A21)*Settings!$C$11*(COUNTIF(D$6:D$37, "Y")-1),"")</f>
        <v/>
      </c>
      <c r="AF21" s="24" t="str">
        <f>IF(D21="Y", (Z$5-COUNTIF(F$5:X$5, $A21))*Settings!$C$11,"")</f>
        <v/>
      </c>
      <c r="AG21" s="25">
        <f t="shared" si="13"/>
        <v>0</v>
      </c>
      <c r="AH21" s="26">
        <f t="shared" si="14"/>
        <v>0</v>
      </c>
    </row>
    <row r="22" spans="1:34" s="49" customFormat="1" ht="18.600000000000001" customHeight="1" x14ac:dyDescent="0.25">
      <c r="A22" s="6">
        <v>17</v>
      </c>
      <c r="B22" s="6"/>
      <c r="C22" s="28"/>
      <c r="D22" s="28"/>
      <c r="E22" s="6"/>
      <c r="F22" s="7"/>
      <c r="G22" s="7"/>
      <c r="H22" s="7"/>
      <c r="I22" s="7"/>
      <c r="J22" s="7"/>
      <c r="K22" s="7"/>
      <c r="L22" s="7"/>
      <c r="M22" s="7"/>
      <c r="N22" s="7"/>
      <c r="O22" s="44" t="str">
        <f t="shared" si="6"/>
        <v/>
      </c>
      <c r="P22" s="7"/>
      <c r="Q22" s="7"/>
      <c r="R22" s="7"/>
      <c r="S22" s="7"/>
      <c r="T22" s="7"/>
      <c r="U22" s="7"/>
      <c r="V22" s="7"/>
      <c r="W22" s="7"/>
      <c r="X22" s="7"/>
      <c r="Y22" s="16" t="str">
        <f t="shared" si="7"/>
        <v/>
      </c>
      <c r="Z22" s="17" t="str">
        <f t="shared" si="8"/>
        <v/>
      </c>
      <c r="AA22" s="18" t="str">
        <f t="shared" si="9"/>
        <v/>
      </c>
      <c r="AB22" s="21" t="str">
        <f t="shared" si="10"/>
        <v/>
      </c>
      <c r="AC22" s="21" t="str">
        <f t="shared" si="11"/>
        <v/>
      </c>
      <c r="AD22" s="22">
        <f t="shared" si="12"/>
        <v>0</v>
      </c>
      <c r="AE22" s="23" t="str">
        <f>IF(D22="Y",COUNTIF(F$5:X$5, $A22)*Settings!$C$11*(COUNTIF(D$6:D$37, "Y")-1),"")</f>
        <v/>
      </c>
      <c r="AF22" s="24" t="str">
        <f>IF(D22="Y", (Z$5-COUNTIF(F$5:X$5, $A22))*Settings!$C$11,"")</f>
        <v/>
      </c>
      <c r="AG22" s="25">
        <f t="shared" si="13"/>
        <v>0</v>
      </c>
      <c r="AH22" s="26">
        <f t="shared" si="14"/>
        <v>0</v>
      </c>
    </row>
    <row r="23" spans="1:34" s="49" customFormat="1" ht="18.600000000000001" customHeight="1" x14ac:dyDescent="0.25">
      <c r="A23" s="6">
        <v>18</v>
      </c>
      <c r="B23" s="6"/>
      <c r="C23" s="28"/>
      <c r="D23" s="28"/>
      <c r="E23" s="6"/>
      <c r="F23" s="7"/>
      <c r="G23" s="7"/>
      <c r="H23" s="7"/>
      <c r="I23" s="7"/>
      <c r="J23" s="7"/>
      <c r="K23" s="7"/>
      <c r="L23" s="7"/>
      <c r="M23" s="7"/>
      <c r="N23" s="7"/>
      <c r="O23" s="44" t="str">
        <f t="shared" si="6"/>
        <v/>
      </c>
      <c r="P23" s="7"/>
      <c r="Q23" s="7"/>
      <c r="R23" s="7"/>
      <c r="S23" s="7"/>
      <c r="T23" s="7"/>
      <c r="U23" s="7"/>
      <c r="V23" s="7"/>
      <c r="W23" s="7"/>
      <c r="X23" s="7"/>
      <c r="Y23" s="16" t="str">
        <f t="shared" si="7"/>
        <v/>
      </c>
      <c r="Z23" s="17" t="str">
        <f t="shared" si="8"/>
        <v/>
      </c>
      <c r="AA23" s="18" t="str">
        <f t="shared" si="9"/>
        <v/>
      </c>
      <c r="AB23" s="21" t="str">
        <f t="shared" si="10"/>
        <v/>
      </c>
      <c r="AC23" s="21" t="str">
        <f t="shared" si="11"/>
        <v/>
      </c>
      <c r="AD23" s="22">
        <f t="shared" si="12"/>
        <v>0</v>
      </c>
      <c r="AE23" s="23" t="str">
        <f>IF(D23="Y",COUNTIF(F$5:X$5, $A23)*Settings!$C$11*(COUNTIF(D$6:D$37, "Y")-1),"")</f>
        <v/>
      </c>
      <c r="AF23" s="24" t="str">
        <f>IF(D23="Y", (Z$5-COUNTIF(F$5:X$5, $A23))*Settings!$C$11,"")</f>
        <v/>
      </c>
      <c r="AG23" s="25">
        <f t="shared" si="13"/>
        <v>0</v>
      </c>
      <c r="AH23" s="26">
        <f t="shared" si="14"/>
        <v>0</v>
      </c>
    </row>
    <row r="24" spans="1:34" s="49" customFormat="1" ht="18.600000000000001" customHeight="1" x14ac:dyDescent="0.25">
      <c r="A24" s="6">
        <v>19</v>
      </c>
      <c r="B24" s="6"/>
      <c r="C24" s="28"/>
      <c r="D24" s="28"/>
      <c r="E24" s="6"/>
      <c r="F24" s="7"/>
      <c r="G24" s="7"/>
      <c r="H24" s="7"/>
      <c r="I24" s="7"/>
      <c r="J24" s="7"/>
      <c r="K24" s="7"/>
      <c r="L24" s="7"/>
      <c r="M24" s="7"/>
      <c r="N24" s="7"/>
      <c r="O24" s="44" t="str">
        <f t="shared" si="6"/>
        <v/>
      </c>
      <c r="P24" s="7"/>
      <c r="Q24" s="7"/>
      <c r="R24" s="7"/>
      <c r="S24" s="7"/>
      <c r="T24" s="7"/>
      <c r="U24" s="7"/>
      <c r="V24" s="7"/>
      <c r="W24" s="7"/>
      <c r="X24" s="7"/>
      <c r="Y24" s="16" t="str">
        <f t="shared" si="7"/>
        <v/>
      </c>
      <c r="Z24" s="17" t="str">
        <f t="shared" si="8"/>
        <v/>
      </c>
      <c r="AA24" s="18" t="str">
        <f t="shared" si="9"/>
        <v/>
      </c>
      <c r="AB24" s="21" t="str">
        <f t="shared" si="10"/>
        <v/>
      </c>
      <c r="AC24" s="21" t="str">
        <f t="shared" si="11"/>
        <v/>
      </c>
      <c r="AD24" s="22">
        <f t="shared" si="12"/>
        <v>0</v>
      </c>
      <c r="AE24" s="23" t="str">
        <f>IF(D24="Y",COUNTIF(F$5:X$5, $A24)*Settings!$C$11*(COUNTIF(D$6:D$37, "Y")-1),"")</f>
        <v/>
      </c>
      <c r="AF24" s="24" t="str">
        <f>IF(D24="Y", (Z$5-COUNTIF(F$5:X$5, $A24))*Settings!$C$11,"")</f>
        <v/>
      </c>
      <c r="AG24" s="25">
        <f t="shared" si="13"/>
        <v>0</v>
      </c>
      <c r="AH24" s="26">
        <f t="shared" si="14"/>
        <v>0</v>
      </c>
    </row>
    <row r="25" spans="1:34" s="49" customFormat="1" ht="18.600000000000001" customHeight="1" x14ac:dyDescent="0.25">
      <c r="A25" s="6">
        <v>20</v>
      </c>
      <c r="B25" s="6"/>
      <c r="C25" s="28"/>
      <c r="D25" s="28"/>
      <c r="E25" s="6"/>
      <c r="F25" s="7"/>
      <c r="G25" s="7"/>
      <c r="H25" s="7"/>
      <c r="I25" s="7"/>
      <c r="J25" s="7"/>
      <c r="K25" s="7"/>
      <c r="L25" s="7"/>
      <c r="M25" s="7"/>
      <c r="N25" s="7"/>
      <c r="O25" s="44" t="str">
        <f t="shared" si="0"/>
        <v/>
      </c>
      <c r="P25" s="7"/>
      <c r="Q25" s="7"/>
      <c r="R25" s="7"/>
      <c r="S25" s="7"/>
      <c r="T25" s="7"/>
      <c r="U25" s="7"/>
      <c r="V25" s="7"/>
      <c r="W25" s="7"/>
      <c r="X25" s="7"/>
      <c r="Y25" s="16" t="str">
        <f t="shared" si="1"/>
        <v/>
      </c>
      <c r="Z25" s="17" t="str">
        <f t="shared" si="2"/>
        <v/>
      </c>
      <c r="AA25" s="18" t="str">
        <f>IF(C25="Y",SUMIF(F$43:X$43,A25,F$44:X$44),"")</f>
        <v/>
      </c>
      <c r="AB25" s="21" t="str">
        <f>IF(C25="Y",AA25*(COUNTIF(C$6:C$37,"Y")-1),"")</f>
        <v/>
      </c>
      <c r="AC25" s="21" t="str">
        <f>IF(C25="Y", $Z$44-$AA25,"")</f>
        <v/>
      </c>
      <c r="AD25" s="22">
        <f t="shared" si="3"/>
        <v>0</v>
      </c>
      <c r="AE25" s="23" t="str">
        <f>IF(D25="Y",COUNTIF(F$5:X$5, $A25)*Settings!$C$11*(COUNTIF(D$6:D$37, "Y")-1),"")</f>
        <v/>
      </c>
      <c r="AF25" s="24" t="str">
        <f>IF(D25="Y", (Z$5-COUNTIF(F$5:X$5, $A25))*Settings!$C$11,"")</f>
        <v/>
      </c>
      <c r="AG25" s="25">
        <f t="shared" si="4"/>
        <v>0</v>
      </c>
      <c r="AH25" s="26">
        <f t="shared" si="5"/>
        <v>0</v>
      </c>
    </row>
    <row r="26" spans="1:34" s="49" customFormat="1" ht="18.600000000000001" customHeight="1" x14ac:dyDescent="0.25">
      <c r="A26" s="6">
        <v>21</v>
      </c>
      <c r="B26" s="6"/>
      <c r="C26" s="28"/>
      <c r="D26" s="28"/>
      <c r="E26" s="6"/>
      <c r="F26" s="7"/>
      <c r="G26" s="7"/>
      <c r="H26" s="7"/>
      <c r="I26" s="7"/>
      <c r="J26" s="7"/>
      <c r="K26" s="7"/>
      <c r="L26" s="7"/>
      <c r="M26" s="7"/>
      <c r="N26" s="7"/>
      <c r="O26" s="44" t="str">
        <f t="shared" si="0"/>
        <v/>
      </c>
      <c r="P26" s="7"/>
      <c r="Q26" s="7"/>
      <c r="R26" s="7"/>
      <c r="S26" s="7"/>
      <c r="T26" s="7"/>
      <c r="U26" s="7"/>
      <c r="V26" s="7"/>
      <c r="W26" s="7"/>
      <c r="X26" s="7"/>
      <c r="Y26" s="16" t="str">
        <f t="shared" si="1"/>
        <v/>
      </c>
      <c r="Z26" s="17" t="str">
        <f t="shared" si="2"/>
        <v/>
      </c>
      <c r="AA26" s="18" t="str">
        <f>IF(C26="Y",SUMIF(F$43:X$43,A26,F$44:X$44),"")</f>
        <v/>
      </c>
      <c r="AB26" s="21" t="str">
        <f>IF(C26="Y",AA26*(COUNTIF(C$6:C$37,"Y")-1),"")</f>
        <v/>
      </c>
      <c r="AC26" s="21" t="str">
        <f>IF(C26="Y", $Z$44-$AA26,"")</f>
        <v/>
      </c>
      <c r="AD26" s="22">
        <f t="shared" si="3"/>
        <v>0</v>
      </c>
      <c r="AE26" s="23" t="str">
        <f>IF(D26="Y",COUNTIF(F$5:X$5, $A26)*Settings!$C$11*(COUNTIF(D$6:D$37, "Y")-1),"")</f>
        <v/>
      </c>
      <c r="AF26" s="24" t="str">
        <f>IF(D26="Y", (Z$5-COUNTIF(F$5:X$5, $A26))*Settings!$C$11,"")</f>
        <v/>
      </c>
      <c r="AG26" s="25">
        <f t="shared" si="4"/>
        <v>0</v>
      </c>
      <c r="AH26" s="26">
        <f t="shared" si="5"/>
        <v>0</v>
      </c>
    </row>
    <row r="27" spans="1:34" s="49" customFormat="1" ht="18.600000000000001" customHeight="1" x14ac:dyDescent="0.25">
      <c r="A27" s="6">
        <v>22</v>
      </c>
      <c r="B27" s="6"/>
      <c r="C27" s="28"/>
      <c r="D27" s="28"/>
      <c r="E27" s="6"/>
      <c r="F27" s="7"/>
      <c r="G27" s="7"/>
      <c r="H27" s="7"/>
      <c r="I27" s="7"/>
      <c r="J27" s="7"/>
      <c r="K27" s="7"/>
      <c r="L27" s="7"/>
      <c r="M27" s="7"/>
      <c r="N27" s="7"/>
      <c r="O27" s="44" t="str">
        <f t="shared" si="0"/>
        <v/>
      </c>
      <c r="P27" s="7"/>
      <c r="Q27" s="7"/>
      <c r="R27" s="7"/>
      <c r="S27" s="7"/>
      <c r="T27" s="7"/>
      <c r="U27" s="7"/>
      <c r="V27" s="7"/>
      <c r="W27" s="7"/>
      <c r="X27" s="7"/>
      <c r="Y27" s="16" t="str">
        <f t="shared" si="1"/>
        <v/>
      </c>
      <c r="Z27" s="17" t="str">
        <f t="shared" si="2"/>
        <v/>
      </c>
      <c r="AA27" s="18" t="str">
        <f>IF(C27="Y",SUMIF(F$43:X$43,A27,F$44:X$44),"")</f>
        <v/>
      </c>
      <c r="AB27" s="21" t="str">
        <f>IF(C27="Y",AA27*(COUNTIF(C$6:C$37,"Y")-1),"")</f>
        <v/>
      </c>
      <c r="AC27" s="21" t="str">
        <f>IF(C27="Y", $Z$44-$AA27,"")</f>
        <v/>
      </c>
      <c r="AD27" s="22">
        <f t="shared" si="3"/>
        <v>0</v>
      </c>
      <c r="AE27" s="23" t="str">
        <f>IF(D27="Y",COUNTIF(F$5:X$5, $A27)*Settings!$C$11*(COUNTIF(D$6:D$37, "Y")-1),"")</f>
        <v/>
      </c>
      <c r="AF27" s="24" t="str">
        <f>IF(D27="Y", (Z$5-COUNTIF(F$5:X$5, $A27))*Settings!$C$11,"")</f>
        <v/>
      </c>
      <c r="AG27" s="25">
        <f t="shared" si="4"/>
        <v>0</v>
      </c>
      <c r="AH27" s="26">
        <f t="shared" si="5"/>
        <v>0</v>
      </c>
    </row>
    <row r="28" spans="1:34" s="49" customFormat="1" ht="18.600000000000001" customHeight="1" x14ac:dyDescent="0.25">
      <c r="A28" s="6">
        <v>23</v>
      </c>
      <c r="B28" s="6"/>
      <c r="C28" s="28"/>
      <c r="D28" s="28"/>
      <c r="E28" s="6"/>
      <c r="F28" s="7"/>
      <c r="G28" s="7"/>
      <c r="H28" s="7"/>
      <c r="I28" s="7"/>
      <c r="J28" s="7"/>
      <c r="K28" s="7"/>
      <c r="L28" s="7"/>
      <c r="M28" s="7"/>
      <c r="N28" s="7"/>
      <c r="O28" s="44" t="str">
        <f t="shared" si="0"/>
        <v/>
      </c>
      <c r="P28" s="7"/>
      <c r="Q28" s="7"/>
      <c r="R28" s="7"/>
      <c r="S28" s="7"/>
      <c r="T28" s="7"/>
      <c r="U28" s="7"/>
      <c r="V28" s="7"/>
      <c r="W28" s="7"/>
      <c r="X28" s="7"/>
      <c r="Y28" s="16" t="str">
        <f t="shared" si="1"/>
        <v/>
      </c>
      <c r="Z28" s="17" t="str">
        <f t="shared" si="2"/>
        <v/>
      </c>
      <c r="AA28" s="18" t="str">
        <f>IF(C28="Y",SUMIF(F$43:X$43,A28,F$44:X$44),"")</f>
        <v/>
      </c>
      <c r="AB28" s="21" t="str">
        <f>IF(C28="Y",AA28*(COUNTIF(C$6:C$37,"Y")-1),"")</f>
        <v/>
      </c>
      <c r="AC28" s="21" t="str">
        <f>IF(C28="Y", $Z$44-$AA28,"")</f>
        <v/>
      </c>
      <c r="AD28" s="22">
        <f t="shared" si="3"/>
        <v>0</v>
      </c>
      <c r="AE28" s="23" t="str">
        <f>IF(D28="Y",COUNTIF(F$5:X$5, $A28)*Settings!$C$11*(COUNTIF(D$6:D$37, "Y")-1),"")</f>
        <v/>
      </c>
      <c r="AF28" s="24" t="str">
        <f>IF(D28="Y", (Z$5-COUNTIF(F$5:X$5, $A28))*Settings!$C$11,"")</f>
        <v/>
      </c>
      <c r="AG28" s="25">
        <f t="shared" si="4"/>
        <v>0</v>
      </c>
      <c r="AH28" s="26">
        <f t="shared" si="5"/>
        <v>0</v>
      </c>
    </row>
    <row r="29" spans="1:34" s="49" customFormat="1" ht="18.600000000000001" customHeight="1" x14ac:dyDescent="0.25">
      <c r="A29" s="6">
        <v>24</v>
      </c>
      <c r="B29" s="6"/>
      <c r="C29" s="28"/>
      <c r="D29" s="28"/>
      <c r="E29" s="6"/>
      <c r="F29" s="7"/>
      <c r="G29" s="7"/>
      <c r="H29" s="7"/>
      <c r="I29" s="7"/>
      <c r="J29" s="7"/>
      <c r="K29" s="7"/>
      <c r="L29" s="7"/>
      <c r="M29" s="7"/>
      <c r="N29" s="7"/>
      <c r="O29" s="44" t="str">
        <f t="shared" si="0"/>
        <v/>
      </c>
      <c r="P29" s="7"/>
      <c r="Q29" s="7"/>
      <c r="R29" s="7"/>
      <c r="S29" s="7"/>
      <c r="T29" s="7"/>
      <c r="U29" s="7"/>
      <c r="V29" s="7"/>
      <c r="W29" s="7"/>
      <c r="X29" s="7"/>
      <c r="Y29" s="16" t="str">
        <f t="shared" si="1"/>
        <v/>
      </c>
      <c r="Z29" s="17" t="str">
        <f t="shared" si="2"/>
        <v/>
      </c>
      <c r="AA29" s="18" t="str">
        <f>IF(C29="Y",SUMIF(F$43:X$43,A29,F$44:X$44),"")</f>
        <v/>
      </c>
      <c r="AB29" s="21" t="str">
        <f>IF(C29="Y",AA29*(COUNTIF(C$6:C$37,"Y")-1),"")</f>
        <v/>
      </c>
      <c r="AC29" s="21" t="str">
        <f>IF(C29="Y", $Z$44-$AA29,"")</f>
        <v/>
      </c>
      <c r="AD29" s="22">
        <f t="shared" si="3"/>
        <v>0</v>
      </c>
      <c r="AE29" s="23" t="str">
        <f>IF(D29="Y",COUNTIF(F$5:X$5, $A29)*Settings!$C$11*(COUNTIF(D$6:D$37, "Y")-1),"")</f>
        <v/>
      </c>
      <c r="AF29" s="24" t="str">
        <f>IF(D29="Y", (Z$5-COUNTIF(F$5:X$5, $A29))*Settings!$C$11,"")</f>
        <v/>
      </c>
      <c r="AG29" s="25">
        <f t="shared" si="4"/>
        <v>0</v>
      </c>
      <c r="AH29" s="26">
        <f t="shared" si="5"/>
        <v>0</v>
      </c>
    </row>
    <row r="30" spans="1:34" s="49" customFormat="1" ht="18.600000000000001" customHeight="1" x14ac:dyDescent="0.25">
      <c r="A30" s="6">
        <v>25</v>
      </c>
      <c r="B30" s="6"/>
      <c r="C30" s="28"/>
      <c r="D30" s="28"/>
      <c r="E30" s="6"/>
      <c r="F30" s="7"/>
      <c r="G30" s="7"/>
      <c r="H30" s="7"/>
      <c r="I30" s="7"/>
      <c r="J30" s="7"/>
      <c r="K30" s="7"/>
      <c r="L30" s="7"/>
      <c r="M30" s="7"/>
      <c r="N30" s="7"/>
      <c r="O30" s="44" t="str">
        <f t="shared" si="0"/>
        <v/>
      </c>
      <c r="P30" s="7"/>
      <c r="Q30" s="7"/>
      <c r="R30" s="7"/>
      <c r="S30" s="7"/>
      <c r="T30" s="7"/>
      <c r="U30" s="7"/>
      <c r="V30" s="7"/>
      <c r="W30" s="7"/>
      <c r="X30" s="7"/>
      <c r="Y30" s="16" t="str">
        <f t="shared" si="1"/>
        <v/>
      </c>
      <c r="Z30" s="17" t="str">
        <f t="shared" si="2"/>
        <v/>
      </c>
      <c r="AA30" s="18" t="str">
        <f>IF(C30="Y",SUMIF(F$43:X$43,A30,F$44:X$44),"")</f>
        <v/>
      </c>
      <c r="AB30" s="21" t="str">
        <f>IF(C30="Y",AA30*(COUNTIF(C$6:C$37,"Y")-1),"")</f>
        <v/>
      </c>
      <c r="AC30" s="21" t="str">
        <f>IF(C30="Y", $Z$44-$AA30,"")</f>
        <v/>
      </c>
      <c r="AD30" s="22">
        <f t="shared" si="3"/>
        <v>0</v>
      </c>
      <c r="AE30" s="23" t="str">
        <f>IF(D30="Y",COUNTIF(F$5:X$5, $A30)*Settings!$C$11*(COUNTIF(D$6:D$37, "Y")-1),"")</f>
        <v/>
      </c>
      <c r="AF30" s="24" t="str">
        <f>IF(D30="Y", (Z$5-COUNTIF(F$5:X$5, $A30))*Settings!$C$11,"")</f>
        <v/>
      </c>
      <c r="AG30" s="25">
        <f t="shared" si="4"/>
        <v>0</v>
      </c>
      <c r="AH30" s="26">
        <f t="shared" si="5"/>
        <v>0</v>
      </c>
    </row>
    <row r="31" spans="1:34" s="49" customFormat="1" ht="18.600000000000001" customHeight="1" x14ac:dyDescent="0.25">
      <c r="A31" s="6">
        <v>26</v>
      </c>
      <c r="B31" s="6"/>
      <c r="C31" s="28"/>
      <c r="D31" s="28"/>
      <c r="E31" s="6"/>
      <c r="F31" s="7"/>
      <c r="G31" s="7"/>
      <c r="H31" s="7"/>
      <c r="I31" s="7"/>
      <c r="J31" s="7"/>
      <c r="K31" s="7"/>
      <c r="L31" s="7"/>
      <c r="M31" s="7"/>
      <c r="N31" s="7"/>
      <c r="O31" s="44" t="str">
        <f t="shared" si="0"/>
        <v/>
      </c>
      <c r="P31" s="7"/>
      <c r="Q31" s="7"/>
      <c r="R31" s="7"/>
      <c r="S31" s="7"/>
      <c r="T31" s="7"/>
      <c r="U31" s="7"/>
      <c r="V31" s="7"/>
      <c r="W31" s="7"/>
      <c r="X31" s="7"/>
      <c r="Y31" s="16" t="str">
        <f t="shared" si="1"/>
        <v/>
      </c>
      <c r="Z31" s="17" t="str">
        <f t="shared" si="2"/>
        <v/>
      </c>
      <c r="AA31" s="18" t="str">
        <f>IF(C31="Y",SUMIF(F$43:X$43,A31,F$44:X$44),"")</f>
        <v/>
      </c>
      <c r="AB31" s="21" t="str">
        <f>IF(C31="Y",AA31*(COUNTIF(C$6:C$37,"Y")-1),"")</f>
        <v/>
      </c>
      <c r="AC31" s="21" t="str">
        <f>IF(C31="Y", $Z$44-$AA31,"")</f>
        <v/>
      </c>
      <c r="AD31" s="22">
        <f t="shared" si="3"/>
        <v>0</v>
      </c>
      <c r="AE31" s="23" t="str">
        <f>IF(D31="Y",COUNTIF(F$5:X$5, $A31)*Settings!$C$11*(COUNTIF(D$6:D$37, "Y")-1),"")</f>
        <v/>
      </c>
      <c r="AF31" s="24" t="str">
        <f>IF(D31="Y", (Z$5-COUNTIF(F$5:X$5, $A31))*Settings!$C$11,"")</f>
        <v/>
      </c>
      <c r="AG31" s="25">
        <f t="shared" si="4"/>
        <v>0</v>
      </c>
      <c r="AH31" s="26">
        <f t="shared" si="5"/>
        <v>0</v>
      </c>
    </row>
    <row r="32" spans="1:34" s="49" customFormat="1" ht="18.600000000000001" customHeight="1" x14ac:dyDescent="0.25">
      <c r="A32" s="6">
        <v>27</v>
      </c>
      <c r="B32" s="6"/>
      <c r="C32" s="28"/>
      <c r="D32" s="28"/>
      <c r="E32" s="6"/>
      <c r="F32" s="7"/>
      <c r="G32" s="7"/>
      <c r="H32" s="7"/>
      <c r="I32" s="7"/>
      <c r="J32" s="7"/>
      <c r="K32" s="7"/>
      <c r="L32" s="7"/>
      <c r="M32" s="7"/>
      <c r="N32" s="7"/>
      <c r="O32" s="44" t="str">
        <f t="shared" si="0"/>
        <v/>
      </c>
      <c r="P32" s="7"/>
      <c r="Q32" s="7"/>
      <c r="R32" s="7"/>
      <c r="S32" s="7"/>
      <c r="T32" s="7"/>
      <c r="U32" s="7"/>
      <c r="V32" s="7"/>
      <c r="W32" s="7"/>
      <c r="X32" s="7"/>
      <c r="Y32" s="16" t="str">
        <f t="shared" si="1"/>
        <v/>
      </c>
      <c r="Z32" s="17" t="str">
        <f t="shared" si="2"/>
        <v/>
      </c>
      <c r="AA32" s="18" t="str">
        <f>IF(C32="Y",SUMIF(F$43:X$43,A32,F$44:X$44),"")</f>
        <v/>
      </c>
      <c r="AB32" s="21" t="str">
        <f>IF(C32="Y",AA32*(COUNTIF(C$6:C$37,"Y")-1),"")</f>
        <v/>
      </c>
      <c r="AC32" s="21" t="str">
        <f>IF(C32="Y", $Z$44-$AA32,"")</f>
        <v/>
      </c>
      <c r="AD32" s="22">
        <f t="shared" si="3"/>
        <v>0</v>
      </c>
      <c r="AE32" s="23" t="str">
        <f>IF(D32="Y",COUNTIF(F$5:X$5, $A32)*Settings!$C$11*(COUNTIF(D$6:D$37, "Y")-1),"")</f>
        <v/>
      </c>
      <c r="AF32" s="24" t="str">
        <f>IF(D32="Y", (Z$5-COUNTIF(F$5:X$5, $A32))*Settings!$C$11,"")</f>
        <v/>
      </c>
      <c r="AG32" s="25">
        <f t="shared" si="4"/>
        <v>0</v>
      </c>
      <c r="AH32" s="26">
        <f t="shared" si="5"/>
        <v>0</v>
      </c>
    </row>
    <row r="33" spans="1:34" s="49" customFormat="1" ht="18.600000000000001" customHeight="1" x14ac:dyDescent="0.25">
      <c r="A33" s="6">
        <v>28</v>
      </c>
      <c r="B33" s="6"/>
      <c r="C33" s="28"/>
      <c r="D33" s="28"/>
      <c r="E33" s="6"/>
      <c r="F33" s="7"/>
      <c r="G33" s="7"/>
      <c r="H33" s="7"/>
      <c r="I33" s="7"/>
      <c r="J33" s="7"/>
      <c r="K33" s="7"/>
      <c r="L33" s="7"/>
      <c r="M33" s="7"/>
      <c r="N33" s="7"/>
      <c r="O33" s="44" t="str">
        <f t="shared" si="0"/>
        <v/>
      </c>
      <c r="P33" s="7"/>
      <c r="Q33" s="7"/>
      <c r="R33" s="7"/>
      <c r="S33" s="7"/>
      <c r="T33" s="7"/>
      <c r="U33" s="7"/>
      <c r="V33" s="7"/>
      <c r="W33" s="7"/>
      <c r="X33" s="7"/>
      <c r="Y33" s="16" t="str">
        <f t="shared" si="1"/>
        <v/>
      </c>
      <c r="Z33" s="17" t="str">
        <f t="shared" si="2"/>
        <v/>
      </c>
      <c r="AA33" s="18" t="str">
        <f>IF(C33="Y",SUMIF(F$43:X$43,A33,F$44:X$44),"")</f>
        <v/>
      </c>
      <c r="AB33" s="21" t="str">
        <f>IF(C33="Y",AA33*(COUNTIF(C$6:C$37,"Y")-1),"")</f>
        <v/>
      </c>
      <c r="AC33" s="21" t="str">
        <f>IF(C33="Y", $Z$44-$AA33,"")</f>
        <v/>
      </c>
      <c r="AD33" s="22">
        <f t="shared" si="3"/>
        <v>0</v>
      </c>
      <c r="AE33" s="23" t="str">
        <f>IF(D33="Y",COUNTIF(F$5:X$5, $A33)*Settings!$C$11*(COUNTIF(D$6:D$37, "Y")-1),"")</f>
        <v/>
      </c>
      <c r="AF33" s="24" t="str">
        <f>IF(D33="Y", (Z$5-COUNTIF(F$5:X$5, $A33))*Settings!$C$11,"")</f>
        <v/>
      </c>
      <c r="AG33" s="25">
        <f t="shared" si="4"/>
        <v>0</v>
      </c>
      <c r="AH33" s="26">
        <f t="shared" si="5"/>
        <v>0</v>
      </c>
    </row>
    <row r="34" spans="1:34" s="49" customFormat="1" ht="18.600000000000001" customHeight="1" x14ac:dyDescent="0.25">
      <c r="A34" s="6">
        <v>29</v>
      </c>
      <c r="B34" s="6"/>
      <c r="C34" s="28"/>
      <c r="D34" s="28"/>
      <c r="E34" s="6"/>
      <c r="F34" s="7"/>
      <c r="G34" s="7"/>
      <c r="H34" s="7"/>
      <c r="I34" s="7"/>
      <c r="J34" s="7"/>
      <c r="K34" s="7"/>
      <c r="L34" s="7"/>
      <c r="M34" s="7"/>
      <c r="N34" s="7"/>
      <c r="O34" s="44" t="str">
        <f t="shared" si="0"/>
        <v/>
      </c>
      <c r="P34" s="7"/>
      <c r="Q34" s="7"/>
      <c r="R34" s="7"/>
      <c r="S34" s="7"/>
      <c r="T34" s="7"/>
      <c r="U34" s="7"/>
      <c r="V34" s="7"/>
      <c r="W34" s="7"/>
      <c r="X34" s="7"/>
      <c r="Y34" s="16" t="str">
        <f t="shared" si="1"/>
        <v/>
      </c>
      <c r="Z34" s="17" t="str">
        <f t="shared" si="2"/>
        <v/>
      </c>
      <c r="AA34" s="18" t="str">
        <f>IF(C34="Y",SUMIF(F$43:X$43,A34,F$44:X$44),"")</f>
        <v/>
      </c>
      <c r="AB34" s="21" t="str">
        <f>IF(C34="Y",AA34*(COUNTIF(C$6:C$37,"Y")-1),"")</f>
        <v/>
      </c>
      <c r="AC34" s="21" t="str">
        <f>IF(C34="Y", $Z$44-$AA34,"")</f>
        <v/>
      </c>
      <c r="AD34" s="22">
        <f t="shared" si="3"/>
        <v>0</v>
      </c>
      <c r="AE34" s="23" t="str">
        <f>IF(D34="Y",COUNTIF(F$5:X$5, $A34)*Settings!$C$11*(COUNTIF(D$6:D$37, "Y")-1),"")</f>
        <v/>
      </c>
      <c r="AF34" s="24" t="str">
        <f>IF(D34="Y", (Z$5-COUNTIF(F$5:X$5, $A34))*Settings!$C$11,"")</f>
        <v/>
      </c>
      <c r="AG34" s="25">
        <f t="shared" si="4"/>
        <v>0</v>
      </c>
      <c r="AH34" s="26">
        <f t="shared" si="5"/>
        <v>0</v>
      </c>
    </row>
    <row r="35" spans="1:34" s="49" customFormat="1" ht="18.600000000000001" customHeight="1" x14ac:dyDescent="0.25">
      <c r="A35" s="6">
        <v>30</v>
      </c>
      <c r="B35" s="6"/>
      <c r="C35" s="28"/>
      <c r="D35" s="28"/>
      <c r="E35" s="6"/>
      <c r="F35" s="7"/>
      <c r="G35" s="7"/>
      <c r="H35" s="7"/>
      <c r="I35" s="7"/>
      <c r="J35" s="7"/>
      <c r="K35" s="7"/>
      <c r="L35" s="7"/>
      <c r="M35" s="7"/>
      <c r="N35" s="7"/>
      <c r="O35" s="44" t="str">
        <f t="shared" si="0"/>
        <v/>
      </c>
      <c r="P35" s="7"/>
      <c r="Q35" s="7"/>
      <c r="R35" s="7"/>
      <c r="S35" s="7"/>
      <c r="T35" s="7"/>
      <c r="U35" s="7"/>
      <c r="V35" s="7"/>
      <c r="W35" s="7"/>
      <c r="X35" s="7"/>
      <c r="Y35" s="16" t="str">
        <f t="shared" si="1"/>
        <v/>
      </c>
      <c r="Z35" s="17" t="str">
        <f t="shared" si="2"/>
        <v/>
      </c>
      <c r="AA35" s="18" t="str">
        <f>IF(C35="Y",SUMIF(F$43:X$43,A35,F$44:X$44),"")</f>
        <v/>
      </c>
      <c r="AB35" s="21" t="str">
        <f>IF(C35="Y",AA35*(COUNTIF(C$6:C$37,"Y")-1),"")</f>
        <v/>
      </c>
      <c r="AC35" s="21" t="str">
        <f>IF(C35="Y", $Z$44-$AA35,"")</f>
        <v/>
      </c>
      <c r="AD35" s="22">
        <f t="shared" si="3"/>
        <v>0</v>
      </c>
      <c r="AE35" s="23" t="str">
        <f>IF(D35="Y",COUNTIF(F$5:X$5, $A35)*Settings!$C$11*(COUNTIF(D$6:D$37, "Y")-1),"")</f>
        <v/>
      </c>
      <c r="AF35" s="24" t="str">
        <f>IF(D35="Y", (Z$5-COUNTIF(F$5:X$5, $A35))*Settings!$C$11,"")</f>
        <v/>
      </c>
      <c r="AG35" s="25">
        <f t="shared" si="4"/>
        <v>0</v>
      </c>
      <c r="AH35" s="26">
        <f t="shared" si="5"/>
        <v>0</v>
      </c>
    </row>
    <row r="36" spans="1:34" s="49" customFormat="1" ht="18.600000000000001" customHeight="1" x14ac:dyDescent="0.25">
      <c r="A36" s="6">
        <v>31</v>
      </c>
      <c r="B36" s="6"/>
      <c r="C36" s="28"/>
      <c r="D36" s="28"/>
      <c r="E36" s="6"/>
      <c r="F36" s="7"/>
      <c r="G36" s="7"/>
      <c r="H36" s="7"/>
      <c r="I36" s="7"/>
      <c r="J36" s="7"/>
      <c r="K36" s="7"/>
      <c r="L36" s="7"/>
      <c r="M36" s="7"/>
      <c r="N36" s="7"/>
      <c r="O36" s="44" t="str">
        <f t="shared" si="0"/>
        <v/>
      </c>
      <c r="P36" s="7"/>
      <c r="Q36" s="7"/>
      <c r="R36" s="7"/>
      <c r="S36" s="7"/>
      <c r="T36" s="7"/>
      <c r="U36" s="7"/>
      <c r="V36" s="7"/>
      <c r="W36" s="7"/>
      <c r="X36" s="7"/>
      <c r="Y36" s="16" t="str">
        <f t="shared" si="1"/>
        <v/>
      </c>
      <c r="Z36" s="17" t="str">
        <f t="shared" si="2"/>
        <v/>
      </c>
      <c r="AA36" s="18" t="str">
        <f>IF(C36="Y",SUMIF(F$43:X$43,A36,F$44:X$44),"")</f>
        <v/>
      </c>
      <c r="AB36" s="21" t="str">
        <f>IF(C36="Y",AA36*(COUNTIF(C$6:C$37,"Y")-1),"")</f>
        <v/>
      </c>
      <c r="AC36" s="21" t="str">
        <f>IF(C36="Y", $Z$44-$AA36,"")</f>
        <v/>
      </c>
      <c r="AD36" s="22">
        <f t="shared" si="3"/>
        <v>0</v>
      </c>
      <c r="AE36" s="23" t="str">
        <f>IF(D36="Y",COUNTIF(F$5:X$5, $A36)*Settings!$C$11*(COUNTIF(D$6:D$37, "Y")-1),"")</f>
        <v/>
      </c>
      <c r="AF36" s="24" t="str">
        <f>IF(D36="Y", (Z$5-COUNTIF(F$5:X$5, $A36))*Settings!$C$11,"")</f>
        <v/>
      </c>
      <c r="AG36" s="25">
        <f t="shared" si="4"/>
        <v>0</v>
      </c>
      <c r="AH36" s="26">
        <f t="shared" si="5"/>
        <v>0</v>
      </c>
    </row>
    <row r="37" spans="1:34" s="49" customFormat="1" ht="18.600000000000001" customHeight="1" x14ac:dyDescent="0.25">
      <c r="A37" s="6">
        <v>32</v>
      </c>
      <c r="B37" s="6"/>
      <c r="C37" s="28"/>
      <c r="D37" s="28"/>
      <c r="E37" s="6"/>
      <c r="F37" s="7"/>
      <c r="G37" s="7"/>
      <c r="H37" s="7"/>
      <c r="I37" s="7"/>
      <c r="J37" s="7"/>
      <c r="K37" s="7"/>
      <c r="L37" s="7"/>
      <c r="M37" s="7"/>
      <c r="N37" s="7"/>
      <c r="O37" s="44" t="str">
        <f t="shared" si="0"/>
        <v/>
      </c>
      <c r="P37" s="7"/>
      <c r="Q37" s="7"/>
      <c r="R37" s="7"/>
      <c r="S37" s="7"/>
      <c r="T37" s="7"/>
      <c r="U37" s="7"/>
      <c r="V37" s="7"/>
      <c r="W37" s="7"/>
      <c r="X37" s="7"/>
      <c r="Y37" s="16" t="str">
        <f t="shared" si="1"/>
        <v/>
      </c>
      <c r="Z37" s="17" t="str">
        <f t="shared" si="2"/>
        <v/>
      </c>
      <c r="AA37" s="18" t="str">
        <f>IF(C37="Y",SUMIF(F$43:X$43,A37,F$44:X$44),"")</f>
        <v/>
      </c>
      <c r="AB37" s="21" t="str">
        <f>IF(C37="Y",AA37*(COUNTIF(C$6:C$37,"Y")-1),"")</f>
        <v/>
      </c>
      <c r="AC37" s="21" t="str">
        <f>IF(C37="Y", $Z$44-$AA37,"")</f>
        <v/>
      </c>
      <c r="AD37" s="22">
        <f t="shared" si="3"/>
        <v>0</v>
      </c>
      <c r="AE37" s="23" t="str">
        <f>IF(D37="Y",COUNTIF(F$5:X$5, $A37)*Settings!$C$11*(COUNTIF(D$6:D$37, "Y")-1),"")</f>
        <v/>
      </c>
      <c r="AF37" s="24" t="str">
        <f>IF(D37="Y", (Z$5-COUNTIF(F$5:X$5, $A37))*Settings!$C$11,"")</f>
        <v/>
      </c>
      <c r="AG37" s="25">
        <f t="shared" si="4"/>
        <v>0</v>
      </c>
      <c r="AH37" s="26">
        <f t="shared" si="5"/>
        <v>0</v>
      </c>
    </row>
    <row r="38" spans="1:34" x14ac:dyDescent="0.25">
      <c r="A38" s="8"/>
      <c r="B38" s="8"/>
      <c r="C38" s="9"/>
      <c r="D38" s="9"/>
      <c r="E38" s="8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1"/>
      <c r="AB38" s="12"/>
      <c r="AC38" s="12"/>
      <c r="AD38" s="12"/>
      <c r="AE38" s="8"/>
      <c r="AF38" s="8"/>
      <c r="AG38" s="8"/>
      <c r="AH38" s="8"/>
    </row>
    <row r="40" spans="1:34" x14ac:dyDescent="0.25">
      <c r="A40" s="8"/>
      <c r="B40" s="34" t="s">
        <v>7</v>
      </c>
      <c r="C40" s="33"/>
      <c r="D40" s="33"/>
      <c r="E40" s="34"/>
      <c r="F40" s="35">
        <f t="array" ref="F40">MIN(IF($C6:$C37="Y", F6:F37,""))</f>
        <v>4</v>
      </c>
      <c r="G40" s="35">
        <f t="array" ref="G40">MIN(IF($C6:$C37="Y", G6:G37,""))</f>
        <v>5</v>
      </c>
      <c r="H40" s="35">
        <f t="array" ref="H40">MIN(IF($C6:$C37="Y", H6:H37,""))</f>
        <v>3</v>
      </c>
      <c r="I40" s="35">
        <f t="array" ref="I40">MIN(IF($C6:$C37="Y", I6:I37,""))</f>
        <v>3</v>
      </c>
      <c r="J40" s="35">
        <f t="array" ref="J40">MIN(IF($C6:$C37="Y", J6:J37,""))</f>
        <v>3</v>
      </c>
      <c r="K40" s="35">
        <f t="array" ref="K40">MIN(IF($C6:$C37="Y", K6:K37,""))</f>
        <v>4</v>
      </c>
      <c r="L40" s="35">
        <f t="array" ref="L40">MIN(IF($C6:$C37="Y", L6:L37,""))</f>
        <v>4</v>
      </c>
      <c r="M40" s="35">
        <f t="array" ref="M40">MIN(IF($C6:$C37="Y", M6:M37,""))</f>
        <v>4</v>
      </c>
      <c r="N40" s="35">
        <f t="array" ref="N40">MIN(IF($C6:$C37="Y", N6:N37,""))</f>
        <v>4</v>
      </c>
      <c r="O40" s="35"/>
      <c r="P40" s="35">
        <f t="array" ref="P40">MIN(IF($C6:$C37="Y", P6:P37,""))</f>
        <v>0</v>
      </c>
      <c r="Q40" s="35">
        <f t="array" ref="Q40">MIN(IF($C6:$C37="Y", Q6:Q37,""))</f>
        <v>0</v>
      </c>
      <c r="R40" s="35">
        <f t="array" ref="R40">MIN(IF($C6:$C37="Y", R6:R37,""))</f>
        <v>0</v>
      </c>
      <c r="S40" s="35">
        <f t="array" ref="S40">MIN(IF($C6:$C37="Y", S6:S37,""))</f>
        <v>0</v>
      </c>
      <c r="T40" s="35">
        <f t="array" ref="T40">MIN(IF($C6:$C37="Y", T6:T37,""))</f>
        <v>0</v>
      </c>
      <c r="U40" s="35">
        <f t="array" ref="U40">MIN(IF($C6:$C37="Y", U6:U37,""))</f>
        <v>0</v>
      </c>
      <c r="V40" s="35">
        <f t="array" ref="V40">MIN(IF($C6:$C37="Y", V6:V37,""))</f>
        <v>0</v>
      </c>
      <c r="W40" s="35">
        <f t="array" ref="W40">MIN(IF($C6:$C37="Y", W6:W37,""))</f>
        <v>0</v>
      </c>
      <c r="X40" s="35">
        <f t="array" ref="X40">MIN(IF($C6:$C37="Y", X6:X37,""))</f>
        <v>0</v>
      </c>
      <c r="Y40" s="36"/>
      <c r="Z40" s="36"/>
      <c r="AA40" s="37"/>
      <c r="AB40" s="38"/>
      <c r="AC40" s="38"/>
      <c r="AD40" s="38">
        <f>SUM(AD6:AD37)</f>
        <v>0</v>
      </c>
      <c r="AE40" s="39"/>
      <c r="AF40" s="39"/>
      <c r="AG40" s="39"/>
      <c r="AH40" s="39"/>
    </row>
    <row r="41" spans="1:34" x14ac:dyDescent="0.25">
      <c r="A41" s="8"/>
      <c r="B41" s="40" t="s">
        <v>12</v>
      </c>
      <c r="C41" s="31"/>
      <c r="D41" s="31"/>
      <c r="E41" s="32"/>
      <c r="F41" s="13">
        <f t="shared" ref="F41:N41" si="15">F40-F4</f>
        <v>0</v>
      </c>
      <c r="G41" s="13">
        <f t="shared" si="15"/>
        <v>0</v>
      </c>
      <c r="H41" s="13">
        <f t="shared" si="15"/>
        <v>-1</v>
      </c>
      <c r="I41" s="13">
        <f t="shared" si="15"/>
        <v>0</v>
      </c>
      <c r="J41" s="13">
        <f t="shared" si="15"/>
        <v>-1</v>
      </c>
      <c r="K41" s="13">
        <f t="shared" si="15"/>
        <v>0</v>
      </c>
      <c r="L41" s="13">
        <f t="shared" si="15"/>
        <v>1</v>
      </c>
      <c r="M41" s="13">
        <f t="shared" si="15"/>
        <v>-1</v>
      </c>
      <c r="N41" s="13">
        <f t="shared" si="15"/>
        <v>0</v>
      </c>
      <c r="O41" s="13"/>
      <c r="P41" s="13">
        <f t="shared" ref="P41:X41" si="16">P40-P4</f>
        <v>-5</v>
      </c>
      <c r="Q41" s="13">
        <f t="shared" si="16"/>
        <v>-3</v>
      </c>
      <c r="R41" s="13">
        <f t="shared" si="16"/>
        <v>-4</v>
      </c>
      <c r="S41" s="13">
        <f t="shared" si="16"/>
        <v>-4</v>
      </c>
      <c r="T41" s="13">
        <f t="shared" si="16"/>
        <v>-3</v>
      </c>
      <c r="U41" s="13">
        <f t="shared" si="16"/>
        <v>-4</v>
      </c>
      <c r="V41" s="13">
        <f t="shared" si="16"/>
        <v>-4</v>
      </c>
      <c r="W41" s="13">
        <f t="shared" si="16"/>
        <v>-3</v>
      </c>
      <c r="X41" s="13">
        <f t="shared" si="16"/>
        <v>-5</v>
      </c>
      <c r="Y41" s="13"/>
      <c r="Z41" s="13"/>
      <c r="AA41" s="42"/>
      <c r="AB41" s="43"/>
      <c r="AC41" s="43"/>
      <c r="AD41" s="43"/>
      <c r="AE41" s="32"/>
      <c r="AF41" s="32"/>
      <c r="AG41" s="32"/>
      <c r="AH41" s="32"/>
    </row>
    <row r="42" spans="1:34" x14ac:dyDescent="0.25">
      <c r="A42" s="8"/>
      <c r="B42" s="41" t="s">
        <v>15</v>
      </c>
      <c r="C42" s="9"/>
      <c r="D42" s="9"/>
      <c r="E42" s="8"/>
      <c r="F42" s="10" t="str">
        <f t="shared" ref="F42:N42" si="17">IF(COUNTIFS($C6:$C37,"Y", F6:F37,F$40)=1, "Y", "")</f>
        <v/>
      </c>
      <c r="G42" s="10" t="str">
        <f t="shared" si="17"/>
        <v/>
      </c>
      <c r="H42" s="10" t="str">
        <f t="shared" si="17"/>
        <v/>
      </c>
      <c r="I42" s="10" t="str">
        <f t="shared" si="17"/>
        <v>Y</v>
      </c>
      <c r="J42" s="10" t="str">
        <f t="shared" si="17"/>
        <v>Y</v>
      </c>
      <c r="K42" s="10" t="str">
        <f t="shared" si="17"/>
        <v/>
      </c>
      <c r="L42" s="10" t="str">
        <f t="shared" si="17"/>
        <v/>
      </c>
      <c r="M42" s="10" t="str">
        <f t="shared" si="17"/>
        <v/>
      </c>
      <c r="N42" s="10" t="str">
        <f t="shared" si="17"/>
        <v/>
      </c>
      <c r="O42" s="10"/>
      <c r="P42" s="10" t="str">
        <f t="shared" ref="P42:X42" si="18">IF(COUNTIFS($C6:$C37,"Y", P6:P37,P$40)=1, "Y", "")</f>
        <v/>
      </c>
      <c r="Q42" s="10" t="str">
        <f t="shared" si="18"/>
        <v/>
      </c>
      <c r="R42" s="10" t="str">
        <f t="shared" si="18"/>
        <v/>
      </c>
      <c r="S42" s="10" t="str">
        <f t="shared" si="18"/>
        <v/>
      </c>
      <c r="T42" s="10" t="str">
        <f t="shared" si="18"/>
        <v/>
      </c>
      <c r="U42" s="10" t="str">
        <f t="shared" si="18"/>
        <v/>
      </c>
      <c r="V42" s="10" t="str">
        <f t="shared" si="18"/>
        <v/>
      </c>
      <c r="W42" s="10" t="str">
        <f t="shared" si="18"/>
        <v/>
      </c>
      <c r="X42" s="10" t="str">
        <f t="shared" si="18"/>
        <v/>
      </c>
      <c r="Y42" s="10"/>
      <c r="Z42" s="10"/>
      <c r="AA42" s="11"/>
      <c r="AB42" s="12"/>
      <c r="AC42" s="12"/>
      <c r="AD42" s="12"/>
      <c r="AE42" s="8"/>
      <c r="AF42" s="8"/>
      <c r="AG42" s="8"/>
      <c r="AH42" s="8"/>
    </row>
    <row r="43" spans="1:34" x14ac:dyDescent="0.25">
      <c r="A43" s="8"/>
      <c r="B43" s="41" t="s">
        <v>42</v>
      </c>
      <c r="C43" s="9"/>
      <c r="D43" s="9"/>
      <c r="E43" s="8"/>
      <c r="F43" s="10" t="str">
        <f t="array" ref="F43">IF(F42="Y",INDEX($A6:$A37,MATCH(F40&amp;"Y",F6:F37&amp;$C6:$C37,0),0),"")</f>
        <v/>
      </c>
      <c r="G43" s="10" t="str">
        <f t="array" ref="G43">IF(G42="Y",INDEX($A6:$A37,MATCH(G40&amp;"Y",G6:G37&amp;$C6:$C37,0),0),"")</f>
        <v/>
      </c>
      <c r="H43" s="10" t="str">
        <f t="array" ref="H43">IF(H42="Y",INDEX($A6:$A37,MATCH(H40&amp;"Y",H6:H37&amp;$C6:$C37,0),0),"")</f>
        <v/>
      </c>
      <c r="I43" s="10">
        <f t="array" ref="I43">IF(I42="Y",INDEX($A6:$A37,MATCH(I40&amp;"Y",I6:I37&amp;$C6:$C37,0),0),"")</f>
        <v>2</v>
      </c>
      <c r="J43" s="10">
        <f t="array" ref="J43">IF(J42="Y",INDEX($A6:$A37,MATCH(J40&amp;"Y",J6:J37&amp;$C6:$C37,0),0),"")</f>
        <v>1</v>
      </c>
      <c r="K43" s="10" t="str">
        <f t="array" ref="K43">IF(K42="Y",INDEX($A6:$A37,MATCH(K40&amp;"Y",K6:K37&amp;$C6:$C37,0),0),"")</f>
        <v/>
      </c>
      <c r="L43" s="10" t="str">
        <f t="array" ref="L43">IF(L42="Y",INDEX($A6:$A37,MATCH(L40&amp;"Y",L6:L37&amp;$C6:$C37,0),0),"")</f>
        <v/>
      </c>
      <c r="M43" s="10" t="str">
        <f t="array" ref="M43">IF(M42="Y",INDEX($A6:$A37,MATCH(M40&amp;"Y",M6:M37&amp;$C6:$C37,0),0),"")</f>
        <v/>
      </c>
      <c r="N43" s="10" t="str">
        <f t="array" ref="N43">IF(N42="Y",INDEX($A6:$A37,MATCH(N40&amp;"Y",N6:N37&amp;$C6:$C37,0),0),"")</f>
        <v/>
      </c>
      <c r="O43" s="10"/>
      <c r="P43" s="10" t="str">
        <f t="array" ref="P43">IF(P42="Y",INDEX($A6:$A37,MATCH(P40&amp;"Y",P6:P37&amp;$C6:$C37,0),0),"")</f>
        <v/>
      </c>
      <c r="Q43" s="10" t="str">
        <f t="array" ref="Q43">IF(Q42="Y",INDEX($A6:$A37,MATCH(Q40&amp;"Y",Q6:Q37&amp;$C6:$C37,0),0),"")</f>
        <v/>
      </c>
      <c r="R43" s="10" t="str">
        <f t="array" ref="R43">IF(R42="Y",INDEX($A6:$A37,MATCH(R40&amp;"Y",R6:R37&amp;$C6:$C37,0),0),"")</f>
        <v/>
      </c>
      <c r="S43" s="10" t="str">
        <f t="array" ref="S43">IF(S42="Y",INDEX($A6:$A37,MATCH(S40&amp;"Y",S6:S37&amp;$C6:$C37,0),0),"")</f>
        <v/>
      </c>
      <c r="T43" s="10" t="str">
        <f t="array" ref="T43">IF(T42="Y",INDEX($A6:$A37,MATCH(T40&amp;"Y",T6:T37&amp;$C6:$C37,0),0),"")</f>
        <v/>
      </c>
      <c r="U43" s="10" t="str">
        <f t="array" ref="U43">IF(U42="Y",INDEX($A6:$A37,MATCH(U40&amp;"Y",U6:U37&amp;$C6:$C37,0),0),"")</f>
        <v/>
      </c>
      <c r="V43" s="10" t="str">
        <f t="array" ref="V43">IF(V42="Y",INDEX($A6:$A37,MATCH(V40&amp;"Y",V6:V37&amp;$C6:$C37,0),0),"")</f>
        <v/>
      </c>
      <c r="W43" s="10" t="str">
        <f t="array" ref="W43">IF(W42="Y",INDEX($A6:$A37,MATCH(W40&amp;"Y",W6:W37&amp;$C6:$C37,0),0),"")</f>
        <v/>
      </c>
      <c r="X43" s="10" t="str">
        <f t="array" ref="X43">IF(X42="Y",INDEX($A6:$A37,MATCH(X40&amp;"Y",X6:X37&amp;$C6:$C37,0),0),"")</f>
        <v/>
      </c>
      <c r="Y43" s="10"/>
      <c r="Z43" s="10"/>
      <c r="AA43" s="11"/>
      <c r="AB43" s="12"/>
      <c r="AC43" s="12"/>
      <c r="AD43" s="12"/>
      <c r="AE43" s="8"/>
      <c r="AF43" s="8"/>
      <c r="AG43" s="8"/>
      <c r="AH43" s="8"/>
    </row>
    <row r="44" spans="1:34" x14ac:dyDescent="0.25">
      <c r="A44" s="8"/>
      <c r="B44" s="41" t="s">
        <v>11</v>
      </c>
      <c r="C44" s="9"/>
      <c r="D44" s="9"/>
      <c r="E44" s="8"/>
      <c r="F44" s="10" t="str">
        <f>IF(F42="Y", VLOOKUP(F41, Settings!$A$2:$C$9, 3, FALSE),"")</f>
        <v/>
      </c>
      <c r="G44" s="10" t="str">
        <f>IF(G42="Y", VLOOKUP(G41, Settings!$A$2:$C$9, 3, FALSE),"")</f>
        <v/>
      </c>
      <c r="H44" s="10" t="str">
        <f>IF(H42="Y", VLOOKUP(H41, Settings!$A$2:$C$9, 3, FALSE),"")</f>
        <v/>
      </c>
      <c r="I44" s="10">
        <f>IF(I42="Y", VLOOKUP(I41, Settings!$A$2:$C$9, 3, FALSE),"")</f>
        <v>1</v>
      </c>
      <c r="J44" s="10">
        <f>IF(J42="Y", VLOOKUP(J41, Settings!$A$2:$C$9, 3, FALSE),"")</f>
        <v>2</v>
      </c>
      <c r="K44" s="10" t="str">
        <f>IF(K42="Y", VLOOKUP(K41, Settings!$A$2:$C$9, 3, FALSE),"")</f>
        <v/>
      </c>
      <c r="L44" s="10" t="str">
        <f>IF(L42="Y", VLOOKUP(L41, Settings!$A$2:$C$9, 3, FALSE),"")</f>
        <v/>
      </c>
      <c r="M44" s="10" t="str">
        <f>IF(M42="Y", VLOOKUP(M41, Settings!$A$2:$C$9, 3, FALSE),"")</f>
        <v/>
      </c>
      <c r="N44" s="10" t="str">
        <f>IF(N42="Y", VLOOKUP(N41, Settings!$A$2:$C$9, 3, FALSE),"")</f>
        <v/>
      </c>
      <c r="O44" s="10"/>
      <c r="P44" s="10" t="str">
        <f>IF(P42="Y", VLOOKUP(P41, Settings!$A$2:$C$9, 3, FALSE),"")</f>
        <v/>
      </c>
      <c r="Q44" s="10" t="str">
        <f>IF(Q42="Y", VLOOKUP(Q41, Settings!$A$2:$C$9, 3, FALSE),"")</f>
        <v/>
      </c>
      <c r="R44" s="10" t="str">
        <f>IF(R42="Y", VLOOKUP(R41, Settings!$A$2:$C$9, 3, FALSE),"")</f>
        <v/>
      </c>
      <c r="S44" s="10" t="str">
        <f>IF(S42="Y", VLOOKUP(S41, Settings!$A$2:$C$9, 3, FALSE),"")</f>
        <v/>
      </c>
      <c r="T44" s="10" t="str">
        <f>IF(T42="Y", VLOOKUP(T41, Settings!$A$2:$C$9, 3, FALSE),"")</f>
        <v/>
      </c>
      <c r="U44" s="10" t="str">
        <f>IF(U42="Y", VLOOKUP(U41, Settings!$A$2:$C$9, 3, FALSE),"")</f>
        <v/>
      </c>
      <c r="V44" s="10" t="str">
        <f>IF(V42="Y", VLOOKUP(V41, Settings!$A$2:$C$9, 3, FALSE),"")</f>
        <v/>
      </c>
      <c r="W44" s="10" t="str">
        <f>IF(W42="Y", VLOOKUP(W41, Settings!$A$2:$C$9, 3, FALSE),"")</f>
        <v/>
      </c>
      <c r="X44" s="10" t="str">
        <f>IF(X42="Y", VLOOKUP(X41, Settings!$A$2:$C$9, 3, FALSE),"")</f>
        <v/>
      </c>
      <c r="Y44" s="10"/>
      <c r="Z44" s="13">
        <f>SUM(F44:X44)</f>
        <v>3</v>
      </c>
      <c r="AA44" s="11"/>
      <c r="AB44" s="12"/>
      <c r="AC44" s="12"/>
      <c r="AD44" s="12"/>
      <c r="AE44" s="8"/>
      <c r="AF44" s="8"/>
      <c r="AG44" s="8"/>
      <c r="AH44" s="8"/>
    </row>
  </sheetData>
  <mergeCells count="2">
    <mergeCell ref="B1:AH1"/>
    <mergeCell ref="B5:E5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C13"/>
  <sheetViews>
    <sheetView workbookViewId="0">
      <selection activeCell="A14" sqref="A14"/>
    </sheetView>
  </sheetViews>
  <sheetFormatPr defaultRowHeight="15" x14ac:dyDescent="0.25"/>
  <cols>
    <col min="1" max="1" width="25" customWidth="1"/>
    <col min="2" max="2" width="21.28515625" customWidth="1"/>
    <col min="3" max="3" width="17" customWidth="1"/>
  </cols>
  <sheetData>
    <row r="1" spans="1:3" x14ac:dyDescent="0.25">
      <c r="A1" s="3" t="s">
        <v>10</v>
      </c>
      <c r="B1" s="3" t="s">
        <v>0</v>
      </c>
      <c r="C1" s="3" t="s">
        <v>11</v>
      </c>
    </row>
    <row r="2" spans="1:3" x14ac:dyDescent="0.25">
      <c r="A2" s="4">
        <v>2</v>
      </c>
      <c r="B2" s="4" t="s">
        <v>32</v>
      </c>
      <c r="C2" s="29">
        <v>0</v>
      </c>
    </row>
    <row r="3" spans="1:3" x14ac:dyDescent="0.25">
      <c r="A3" s="4">
        <v>1</v>
      </c>
      <c r="B3" s="4" t="s">
        <v>13</v>
      </c>
      <c r="C3" s="29">
        <v>0</v>
      </c>
    </row>
    <row r="4" spans="1:3" x14ac:dyDescent="0.25">
      <c r="A4" s="1">
        <v>0</v>
      </c>
      <c r="B4" s="1" t="s">
        <v>6</v>
      </c>
      <c r="C4" s="29">
        <v>1</v>
      </c>
    </row>
    <row r="5" spans="1:3" x14ac:dyDescent="0.25">
      <c r="A5" s="1">
        <v>-1</v>
      </c>
      <c r="B5" s="1" t="s">
        <v>8</v>
      </c>
      <c r="C5" s="29">
        <v>2</v>
      </c>
    </row>
    <row r="6" spans="1:3" x14ac:dyDescent="0.25">
      <c r="A6" s="1">
        <v>-2</v>
      </c>
      <c r="B6" s="1" t="s">
        <v>9</v>
      </c>
      <c r="C6" s="29">
        <v>3</v>
      </c>
    </row>
    <row r="7" spans="1:3" x14ac:dyDescent="0.25">
      <c r="A7" s="1">
        <v>-3</v>
      </c>
      <c r="B7" s="1" t="s">
        <v>14</v>
      </c>
      <c r="C7" s="29">
        <v>3</v>
      </c>
    </row>
    <row r="8" spans="1:3" x14ac:dyDescent="0.25">
      <c r="A8" s="1">
        <v>-4</v>
      </c>
      <c r="B8" s="1" t="s">
        <v>14</v>
      </c>
      <c r="C8" s="29">
        <v>3</v>
      </c>
    </row>
    <row r="9" spans="1:3" x14ac:dyDescent="0.25">
      <c r="A9" s="1">
        <v>-5</v>
      </c>
      <c r="B9" s="1" t="s">
        <v>14</v>
      </c>
      <c r="C9" s="29">
        <v>3</v>
      </c>
    </row>
    <row r="10" spans="1:3" x14ac:dyDescent="0.25">
      <c r="C10" s="30"/>
    </row>
    <row r="11" spans="1:3" x14ac:dyDescent="0.25">
      <c r="A11" t="s">
        <v>25</v>
      </c>
      <c r="C11" s="29">
        <v>2</v>
      </c>
    </row>
    <row r="13" spans="1:3" x14ac:dyDescent="0.25">
      <c r="A1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Score Entry</vt:lpstr>
      <vt:lpstr>Settings</vt:lpstr>
    </vt:vector>
  </TitlesOfParts>
  <Company>CareTech Solutions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Areddy</dc:creator>
  <cp:lastModifiedBy>Robert Areddy</cp:lastModifiedBy>
  <dcterms:created xsi:type="dcterms:W3CDTF">2016-06-29T14:16:46Z</dcterms:created>
  <dcterms:modified xsi:type="dcterms:W3CDTF">2020-10-11T10:26:50Z</dcterms:modified>
</cp:coreProperties>
</file>